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5\Raport za I kwartał 2015\dane finansowe\dane finansowe na stronę internetową\"/>
    </mc:Choice>
  </mc:AlternateContent>
  <bookViews>
    <workbookView xWindow="0" yWindow="0" windowWidth="20490" windowHeight="7905" tabRatio="773"/>
  </bookViews>
  <sheets>
    <sheet name="RZiS LLF" sheetId="2" r:id="rId1"/>
    <sheet name="Sk. spr.z cał.doch. LLF" sheetId="4" r:id="rId2"/>
    <sheet name="Bilans LLF" sheetId="3" r:id="rId3"/>
    <sheet name="Zest.zmian w kap.wł. LLF" sheetId="5" r:id="rId4"/>
    <sheet name="Rach.przep.pienięż LLF" sheetId="6" r:id="rId5"/>
    <sheet name="Wybrane dane finansowe LLF" sheetId="7" r:id="rId6"/>
    <sheet name="Wskaźniki finansowe LLF" sheetId="8" r:id="rId7"/>
    <sheet name="Kursy walut" sheetId="9" r:id="rId8"/>
  </sheets>
  <calcPr calcId="152511"/>
</workbook>
</file>

<file path=xl/calcChain.xml><?xml version="1.0" encoding="utf-8"?>
<calcChain xmlns="http://schemas.openxmlformats.org/spreadsheetml/2006/main">
  <c r="G5" i="5" l="1"/>
  <c r="I5" i="5"/>
  <c r="I8" i="5" s="1"/>
  <c r="H12" i="5"/>
  <c r="E32" i="3" l="1"/>
  <c r="I17" i="5" l="1"/>
  <c r="I20" i="5" s="1"/>
  <c r="I9" i="5"/>
  <c r="I10" i="5"/>
  <c r="I11" i="5"/>
  <c r="I23" i="5"/>
  <c r="I12" i="5"/>
  <c r="I15" i="5" l="1"/>
  <c r="I24" i="5"/>
  <c r="I25" i="5"/>
  <c r="D20" i="5"/>
  <c r="E20" i="5"/>
  <c r="F20" i="5"/>
  <c r="G20" i="5"/>
  <c r="H20" i="5"/>
  <c r="C20" i="5"/>
  <c r="G7" i="6" l="1"/>
  <c r="G8" i="6"/>
  <c r="G9" i="6"/>
  <c r="G10" i="6"/>
  <c r="G11" i="6"/>
  <c r="G12" i="6"/>
  <c r="G13" i="6"/>
  <c r="G14" i="6"/>
  <c r="G15" i="6"/>
  <c r="G16" i="6"/>
  <c r="G18" i="6"/>
  <c r="G20" i="6"/>
  <c r="G21" i="6"/>
  <c r="G22" i="6"/>
  <c r="G23" i="6"/>
  <c r="G25" i="6"/>
  <c r="G26" i="6"/>
  <c r="G27" i="6"/>
  <c r="G28" i="6"/>
  <c r="G30" i="6"/>
  <c r="G31" i="6"/>
  <c r="G32" i="6"/>
  <c r="F24" i="6"/>
  <c r="F19" i="6"/>
  <c r="F6" i="6"/>
  <c r="F17" i="6" s="1"/>
  <c r="F29" i="6" l="1"/>
  <c r="I13" i="5" l="1"/>
  <c r="I7" i="6" l="1"/>
  <c r="I8" i="6"/>
  <c r="I9" i="6"/>
  <c r="I10" i="6"/>
  <c r="I11" i="6"/>
  <c r="I12" i="6"/>
  <c r="I13" i="6"/>
  <c r="I14" i="6"/>
  <c r="I15" i="6"/>
  <c r="I16" i="6"/>
  <c r="I18" i="6"/>
  <c r="I20" i="6"/>
  <c r="I21" i="6"/>
  <c r="I22" i="6"/>
  <c r="I23" i="6"/>
  <c r="I25" i="6"/>
  <c r="I26" i="6"/>
  <c r="I27" i="6"/>
  <c r="I28" i="6"/>
  <c r="I30" i="6"/>
  <c r="I31" i="6"/>
  <c r="I32" i="6"/>
  <c r="H24" i="6"/>
  <c r="H19" i="6"/>
  <c r="H6" i="6"/>
  <c r="H17" i="6" s="1"/>
  <c r="H29" i="6" l="1"/>
  <c r="I24" i="6"/>
  <c r="I19" i="6"/>
  <c r="I26" i="5"/>
  <c r="I22" i="5"/>
  <c r="I21" i="5"/>
  <c r="H27" i="5"/>
  <c r="H8" i="5" s="1"/>
  <c r="H15" i="5" s="1"/>
  <c r="G27" i="5"/>
  <c r="F27" i="5"/>
  <c r="F8" i="5" s="1"/>
  <c r="F15" i="5" s="1"/>
  <c r="E27" i="5"/>
  <c r="E8" i="5" s="1"/>
  <c r="E15" i="5" s="1"/>
  <c r="D27" i="5"/>
  <c r="D5" i="5" s="1"/>
  <c r="D8" i="5" s="1"/>
  <c r="D15" i="5" s="1"/>
  <c r="C27" i="5"/>
  <c r="G24" i="6" l="1"/>
  <c r="I27" i="5"/>
  <c r="G8" i="5"/>
  <c r="G15" i="5" s="1"/>
  <c r="I6" i="6"/>
  <c r="G29" i="6"/>
  <c r="G19" i="6"/>
  <c r="G6" i="6"/>
  <c r="I29" i="6"/>
  <c r="C8" i="5"/>
  <c r="C15" i="5" s="1"/>
  <c r="D4" i="4" l="1"/>
  <c r="D11" i="4" s="1"/>
  <c r="D13" i="4" s="1"/>
  <c r="C4" i="4" l="1"/>
  <c r="C11" i="4" s="1"/>
  <c r="C13" i="4" s="1"/>
  <c r="I5" i="6"/>
  <c r="G5" i="6"/>
  <c r="I17" i="6" l="1"/>
  <c r="G17" i="6"/>
</calcChain>
</file>

<file path=xl/comments1.xml><?xml version="1.0" encoding="utf-8"?>
<comments xmlns="http://schemas.openxmlformats.org/spreadsheetml/2006/main">
  <authors>
    <author>Kasia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Kasia:</t>
        </r>
        <r>
          <rPr>
            <sz val="9"/>
            <color indexed="81"/>
            <rFont val="Tahoma"/>
            <family val="2"/>
            <charset val="238"/>
          </rPr>
          <t xml:space="preserve">
Zmiana prezentacji po badaniu bilansu 2013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38"/>
          </rPr>
          <t>Kasia:</t>
        </r>
        <r>
          <rPr>
            <sz val="9"/>
            <color indexed="81"/>
            <rFont val="Tahoma"/>
            <family val="2"/>
            <charset val="238"/>
          </rPr>
          <t xml:space="preserve">
Zmiana prezentacji po badaniu 2013
</t>
        </r>
      </text>
    </comment>
  </commentList>
</comments>
</file>

<file path=xl/sharedStrings.xml><?xml version="1.0" encoding="utf-8"?>
<sst xmlns="http://schemas.openxmlformats.org/spreadsheetml/2006/main" count="235" uniqueCount="177">
  <si>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</si>
  <si>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</si>
  <si>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</si>
  <si>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</si>
  <si>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</si>
  <si>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</si>
  <si>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</si>
  <si>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</si>
  <si>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</si>
  <si>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</si>
  <si>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</si>
  <si>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</si>
  <si>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</si>
  <si>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</si>
  <si>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</si>
  <si>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</si>
  <si>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</si>
  <si>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</si>
  <si>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</si>
  <si>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</si>
  <si>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</si>
  <si>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</si>
  <si>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</si>
  <si>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Podstawowy za okres obrotowy</t>
  </si>
  <si>
    <t>Rozwodniony za okres obrotowy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</si>
  <si>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</si>
  <si>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</si>
  <si>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</si>
  <si>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</si>
  <si>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</si>
  <si>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</si>
  <si>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</si>
  <si>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</si>
  <si>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</si>
  <si>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</si>
  <si>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</si>
  <si>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</si>
  <si>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</si>
  <si>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</si>
  <si>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</si>
  <si>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</si>
  <si>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</si>
  <si>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</si>
  <si>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</si>
  <si>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</si>
  <si>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</si>
  <si>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</si>
  <si>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</si>
  <si>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</si>
  <si>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</si>
  <si>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</si>
  <si>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</si>
  <si>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</si>
  <si>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</si>
  <si>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</si>
  <si>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</si>
  <si>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</si>
  <si>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</si>
  <si>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</si>
  <si>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</si>
  <si>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</si>
  <si>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</si>
  <si>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</si>
  <si>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</si>
  <si>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</si>
  <si>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</si>
  <si>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</si>
  <si>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</si>
  <si>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</si>
  <si>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</si>
  <si>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</si>
  <si>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</si>
  <si>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</si>
  <si>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</si>
  <si>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</si>
  <si>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</si>
  <si>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</si>
  <si>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</si>
  <si>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</si>
  <si>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</si>
  <si>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
własny ogółem</t>
  </si>
  <si>
    <t>Zmiany zasad (polityki) rachunkowości</t>
  </si>
  <si>
    <t>Korekty z tyt. błędów podstawowych</t>
  </si>
  <si>
    <t>Kapitał własny po korektach</t>
  </si>
  <si>
    <t>Podział zysku netto</t>
  </si>
  <si>
    <t>Wypłata dywidendy</t>
  </si>
  <si>
    <t>Suma dochodów całkowitych</t>
  </si>
  <si>
    <t>Dynamika (PLN)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</si>
  <si>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</si>
  <si>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</si>
  <si>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</si>
  <si>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</si>
  <si>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</si>
  <si>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</si>
  <si>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</si>
  <si>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</si>
  <si>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</si>
  <si>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</si>
  <si>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</si>
  <si>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</si>
  <si>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</si>
  <si>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</si>
  <si>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</si>
  <si>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</si>
  <si>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</si>
  <si>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</si>
  <si>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</si>
  <si>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</si>
  <si>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</si>
  <si>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</si>
  <si>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</si>
  <si>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</si>
  <si>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</si>
  <si>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</si>
  <si>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</si>
  <si>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</si>
  <si>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</si>
  <si>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</si>
  <si>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</si>
  <si>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D. Przepływy pieniężne netto razem (A.III.+/–B.III+/–C.III)</t>
  </si>
  <si>
    <t>– o ograniczonej mozliwości dysponowania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</si>
  <si>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</si>
  <si>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</si>
  <si>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</si>
  <si>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</si>
  <si>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</si>
  <si>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</si>
  <si>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</si>
  <si>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</si>
  <si>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</si>
  <si>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</si>
  <si>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</si>
  <si>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</si>
  <si>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</si>
  <si>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</si>
  <si>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</si>
  <si>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</si>
  <si>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</si>
  <si>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</si>
  <si>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3. Na aktywa finansowe, w tym:</t>
  </si>
  <si>
    <t>4. Inne wydatki inwestycyjne</t>
  </si>
  <si>
    <t>III. Przepływy pieniężne netto z działalności inwestycyjnej (I–II)</t>
  </si>
  <si>
    <t>III. Przepływy pieniężne netto z działalności finansowej (I–II)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</si>
  <si>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</si>
  <si>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</si>
  <si>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</si>
  <si>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*</t>
  </si>
  <si>
    <t>sam kwartał 4/2012</t>
  </si>
  <si>
    <t>za okres 01.01.2013 - 30.09.2013</t>
  </si>
  <si>
    <t>sam kwartał 4/2013</t>
  </si>
  <si>
    <t>za okres 01.01.2012 - 30.09.2012</t>
  </si>
  <si>
    <t>Kapitał własny na dzień  01.01.2014 r.</t>
  </si>
  <si>
    <t>Emisja udziałów</t>
  </si>
  <si>
    <t>Koszty emisji udziałów</t>
  </si>
  <si>
    <t>Płatność w formie udziałów</t>
  </si>
  <si>
    <t>2014 PLN</t>
  </si>
  <si>
    <t>2014 EUR</t>
  </si>
  <si>
    <t>Wartość księgowa na udział (w zł)</t>
  </si>
  <si>
    <t>Zysk (strata) netto należny udziałowcom jenostki dominującej</t>
  </si>
  <si>
    <t>Zysk (strata) netto na jeden udział z działalności kontynuowanej (w zł)</t>
  </si>
  <si>
    <t>Zysk (strata) netto na jeden udział z działalności zaniechanej (w zł)</t>
  </si>
  <si>
    <t>Zysk (strata) netto na jeden udział (w zł)</t>
  </si>
  <si>
    <t>za okres 01.01.2015 - 31.03.2015</t>
  </si>
  <si>
    <t>za okres 01.01.2014 - 31.03.2014</t>
  </si>
  <si>
    <t>stan na 31.03.2015 r.</t>
  </si>
  <si>
    <t>stan na 31.03.2014 r.</t>
  </si>
  <si>
    <t>trzy miesiące zakończone 31.03.2015 r.</t>
  </si>
  <si>
    <t>Kapitał własny na dzień  01.01.2015 r.</t>
  </si>
  <si>
    <t>Kapitał własny na dzień  31.03.2015 r.</t>
  </si>
  <si>
    <t>Kapitał własny na dzień  31.03.2014 r.</t>
  </si>
  <si>
    <t>trzy miesiące zakończone 31.03.2014 r.</t>
  </si>
  <si>
    <t>I. Zysk (strata) netto</t>
  </si>
  <si>
    <t>1Q</t>
  </si>
  <si>
    <t>(31.03.)</t>
  </si>
  <si>
    <t>2015 PLN</t>
  </si>
  <si>
    <t>2015 EUR</t>
  </si>
  <si>
    <t>31.03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</si>
</sst>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C0000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double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0" tint="-0.499984740745262"/>
      </right>
      <top style="thin">
        <color theme="1" tint="0.499984740745262"/>
      </top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1" tint="0.499984740745262"/>
      </left>
      <right style="double">
        <color theme="0" tint="-0.499984740745262"/>
      </right>
      <top/>
      <bottom style="thin">
        <color theme="1" tint="0.499984740745262"/>
      </bottom>
      <diagonal/>
    </border>
    <border>
      <left/>
      <right style="double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double">
        <color theme="0" tint="-0.499984740745262"/>
      </right>
      <top style="thin">
        <color theme="1" tint="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/>
      <right style="thin">
        <color theme="1" tint="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double">
        <color theme="0" tint="-0.499984740745262"/>
      </left>
      <right style="thin">
        <color theme="1" tint="0.499984740745262"/>
      </right>
      <top style="thin">
        <color theme="1" tint="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/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double">
        <color rgb="FF80808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49" fontId="3" fillId="3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3" borderId="2" xfId="2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left" vertical="center" wrapText="1"/>
    </xf>
    <xf numFmtId="49" fontId="3" fillId="3" borderId="5" xfId="2" applyNumberFormat="1" applyFont="1" applyFill="1" applyBorder="1" applyAlignment="1">
      <alignment horizontal="left" vertical="center" wrapText="1"/>
    </xf>
    <xf numFmtId="49" fontId="3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/>
    <xf numFmtId="49" fontId="3" fillId="4" borderId="5" xfId="2" applyNumberFormat="1" applyFont="1" applyFill="1" applyBorder="1" applyAlignment="1">
      <alignment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3" fillId="4" borderId="7" xfId="2" applyNumberFormat="1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" fontId="3" fillId="4" borderId="4" xfId="2" applyNumberFormat="1" applyFont="1" applyFill="1" applyBorder="1" applyAlignment="1">
      <alignment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4" fillId="0" borderId="7" xfId="2" applyNumberFormat="1" applyFont="1" applyBorder="1"/>
    <xf numFmtId="0" fontId="4" fillId="0" borderId="2" xfId="2" applyFont="1" applyBorder="1"/>
    <xf numFmtId="0" fontId="4" fillId="3" borderId="5" xfId="2" applyFont="1" applyFill="1" applyBorder="1"/>
    <xf numFmtId="4" fontId="3" fillId="4" borderId="5" xfId="0" applyNumberFormat="1" applyFont="1" applyFill="1" applyBorder="1" applyAlignment="1" applyProtection="1">
      <alignment horizontal="left" vertical="center" wrapText="1"/>
    </xf>
    <xf numFmtId="0" fontId="4" fillId="0" borderId="5" xfId="2" applyFont="1" applyBorder="1"/>
    <xf numFmtId="0" fontId="6" fillId="5" borderId="18" xfId="0" applyFont="1" applyFill="1" applyBorder="1" applyAlignment="1">
      <alignment horizontal="justify" vertical="center"/>
    </xf>
    <xf numFmtId="0" fontId="6" fillId="0" borderId="18" xfId="0" applyFont="1" applyFill="1" applyBorder="1" applyAlignment="1">
      <alignment horizontal="justify" vertical="center"/>
    </xf>
    <xf numFmtId="0" fontId="6" fillId="5" borderId="18" xfId="0" applyFont="1" applyFill="1" applyBorder="1" applyAlignment="1">
      <alignment horizontal="justify"/>
    </xf>
    <xf numFmtId="0" fontId="6" fillId="0" borderId="29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" fontId="0" fillId="0" borderId="0" xfId="0" applyNumberFormat="1"/>
    <xf numFmtId="0" fontId="4" fillId="0" borderId="32" xfId="3" applyFont="1" applyFill="1" applyBorder="1" applyAlignment="1">
      <alignment horizontal="left" vertical="center" wrapText="1" indent="8"/>
    </xf>
    <xf numFmtId="0" fontId="0" fillId="0" borderId="0" xfId="0" applyFill="1"/>
    <xf numFmtId="0" fontId="11" fillId="0" borderId="0" xfId="0" applyFont="1"/>
    <xf numFmtId="0" fontId="10" fillId="0" borderId="0" xfId="0" applyFont="1"/>
    <xf numFmtId="0" fontId="3" fillId="4" borderId="29" xfId="3" applyFont="1" applyFill="1" applyBorder="1" applyAlignment="1">
      <alignment horizontal="left" vertical="center" wrapText="1"/>
    </xf>
    <xf numFmtId="0" fontId="3" fillId="0" borderId="29" xfId="3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4" fillId="0" borderId="29" xfId="3" applyFont="1" applyFill="1" applyBorder="1" applyAlignment="1">
      <alignment horizontal="left" vertical="center" wrapText="1" indent="4"/>
    </xf>
    <xf numFmtId="0" fontId="13" fillId="0" borderId="0" xfId="0" applyFont="1" applyFill="1" applyBorder="1" applyAlignment="1">
      <alignment horizontal="center" vertical="top"/>
    </xf>
    <xf numFmtId="0" fontId="3" fillId="4" borderId="29" xfId="3" applyFont="1" applyFill="1" applyBorder="1" applyAlignment="1">
      <alignment vertical="center" wrapText="1"/>
    </xf>
    <xf numFmtId="0" fontId="4" fillId="0" borderId="29" xfId="3" applyFont="1" applyFill="1" applyBorder="1" applyAlignment="1">
      <alignment horizontal="left" vertical="center" wrapText="1" indent="8"/>
    </xf>
    <xf numFmtId="0" fontId="14" fillId="0" borderId="0" xfId="0" applyFont="1"/>
    <xf numFmtId="4" fontId="14" fillId="0" borderId="0" xfId="0" applyNumberFormat="1" applyFont="1"/>
    <xf numFmtId="43" fontId="0" fillId="0" borderId="0" xfId="4" applyFont="1"/>
    <xf numFmtId="4" fontId="3" fillId="3" borderId="9" xfId="2" applyNumberFormat="1" applyFont="1" applyFill="1" applyBorder="1" applyAlignment="1">
      <alignment horizontal="right" vertical="center" wrapText="1"/>
    </xf>
    <xf numFmtId="4" fontId="3" fillId="3" borderId="4" xfId="2" applyNumberFormat="1" applyFont="1" applyFill="1" applyBorder="1" applyAlignment="1">
      <alignment horizontal="right" vertical="center" wrapText="1"/>
    </xf>
    <xf numFmtId="4" fontId="3" fillId="3" borderId="7" xfId="2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2" applyNumberFormat="1" applyFont="1" applyFill="1" applyBorder="1" applyAlignment="1">
      <alignment horizontal="right" vertical="center" wrapText="1"/>
    </xf>
    <xf numFmtId="4" fontId="5" fillId="3" borderId="7" xfId="2" applyNumberFormat="1" applyFont="1" applyFill="1" applyBorder="1" applyAlignment="1">
      <alignment horizontal="right" vertical="center" wrapText="1"/>
    </xf>
    <xf numFmtId="4" fontId="5" fillId="3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5" fillId="3" borderId="6" xfId="2" applyNumberFormat="1" applyFont="1" applyFill="1" applyBorder="1" applyAlignment="1">
      <alignment horizontal="right" vertical="center" wrapText="1"/>
    </xf>
    <xf numFmtId="43" fontId="0" fillId="0" borderId="0" xfId="0" applyNumberFormat="1"/>
    <xf numFmtId="4" fontId="3" fillId="3" borderId="8" xfId="2" applyNumberFormat="1" applyFont="1" applyFill="1" applyBorder="1" applyAlignment="1">
      <alignment horizontal="right" vertical="center" wrapText="1"/>
    </xf>
    <xf numFmtId="4" fontId="3" fillId="3" borderId="3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Fill="1" applyBorder="1" applyAlignment="1">
      <alignment horizontal="right" vertical="center" wrapText="1"/>
    </xf>
    <xf numFmtId="4" fontId="3" fillId="3" borderId="6" xfId="2" applyNumberFormat="1" applyFont="1" applyFill="1" applyBorder="1" applyAlignment="1" applyProtection="1">
      <alignment horizontal="right" vertical="center" wrapText="1"/>
      <protection locked="0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4" borderId="6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vertical="center" wrapText="1"/>
    </xf>
    <xf numFmtId="4" fontId="4" fillId="0" borderId="3" xfId="2" applyNumberFormat="1" applyFont="1" applyFill="1" applyBorder="1" applyAlignment="1">
      <alignment vertical="center" wrapText="1"/>
    </xf>
    <xf numFmtId="4" fontId="4" fillId="0" borderId="6" xfId="2" applyNumberFormat="1" applyFont="1" applyBorder="1"/>
    <xf numFmtId="4" fontId="7" fillId="0" borderId="18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4" fontId="7" fillId="5" borderId="18" xfId="0" applyNumberFormat="1" applyFont="1" applyFill="1" applyBorder="1" applyAlignment="1">
      <alignment horizontal="right" vertical="center"/>
    </xf>
    <xf numFmtId="4" fontId="7" fillId="5" borderId="22" xfId="0" applyNumberFormat="1" applyFont="1" applyFill="1" applyBorder="1" applyAlignment="1">
      <alignment horizontal="right" vertical="center"/>
    </xf>
    <xf numFmtId="4" fontId="7" fillId="5" borderId="18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0" fontId="3" fillId="4" borderId="38" xfId="3" applyFont="1" applyFill="1" applyBorder="1" applyAlignment="1">
      <alignment horizontal="left" vertical="center" wrapText="1"/>
    </xf>
    <xf numFmtId="4" fontId="4" fillId="0" borderId="40" xfId="4" applyNumberFormat="1" applyFont="1" applyBorder="1" applyAlignment="1">
      <alignment horizontal="center" vertical="center"/>
    </xf>
    <xf numFmtId="43" fontId="3" fillId="0" borderId="41" xfId="4" applyFont="1" applyFill="1" applyBorder="1" applyAlignment="1">
      <alignment vertical="center" wrapText="1"/>
    </xf>
    <xf numFmtId="43" fontId="4" fillId="0" borderId="40" xfId="4" applyFont="1" applyFill="1" applyBorder="1" applyAlignment="1">
      <alignment horizontal="right" vertical="center"/>
    </xf>
    <xf numFmtId="43" fontId="4" fillId="0" borderId="40" xfId="4" applyFont="1" applyBorder="1" applyAlignment="1">
      <alignment horizontal="right" vertical="center"/>
    </xf>
    <xf numFmtId="43" fontId="3" fillId="4" borderId="41" xfId="4" applyFont="1" applyFill="1" applyBorder="1" applyAlignment="1">
      <alignment vertical="center" wrapText="1"/>
    </xf>
    <xf numFmtId="43" fontId="4" fillId="4" borderId="40" xfId="4" applyFont="1" applyFill="1" applyBorder="1" applyAlignment="1">
      <alignment vertical="center"/>
    </xf>
    <xf numFmtId="43" fontId="4" fillId="0" borderId="40" xfId="4" applyFont="1" applyBorder="1" applyAlignment="1">
      <alignment vertical="center"/>
    </xf>
    <xf numFmtId="43" fontId="4" fillId="0" borderId="40" xfId="4" applyFont="1" applyBorder="1"/>
    <xf numFmtId="43" fontId="4" fillId="4" borderId="40" xfId="4" applyFont="1" applyFill="1" applyBorder="1"/>
    <xf numFmtId="43" fontId="3" fillId="4" borderId="41" xfId="4" applyFont="1" applyFill="1" applyBorder="1" applyAlignment="1">
      <alignment horizontal="left" vertical="center" wrapText="1"/>
    </xf>
    <xf numFmtId="43" fontId="3" fillId="4" borderId="40" xfId="4" applyFont="1" applyFill="1" applyBorder="1" applyAlignment="1">
      <alignment vertical="center"/>
    </xf>
    <xf numFmtId="43" fontId="4" fillId="0" borderId="42" xfId="4" applyFont="1" applyBorder="1" applyAlignment="1">
      <alignment vertical="center"/>
    </xf>
    <xf numFmtId="4" fontId="0" fillId="7" borderId="39" xfId="0" applyNumberFormat="1" applyFill="1" applyBorder="1"/>
    <xf numFmtId="0" fontId="12" fillId="4" borderId="43" xfId="0" applyFont="1" applyFill="1" applyBorder="1"/>
    <xf numFmtId="0" fontId="0" fillId="7" borderId="44" xfId="0" applyFill="1" applyBorder="1"/>
    <xf numFmtId="0" fontId="3" fillId="2" borderId="45" xfId="2" applyFont="1" applyFill="1" applyBorder="1" applyAlignment="1">
      <alignment horizontal="center" vertical="center" wrapText="1"/>
    </xf>
    <xf numFmtId="0" fontId="3" fillId="2" borderId="46" xfId="2" applyFont="1" applyFill="1" applyBorder="1" applyAlignment="1">
      <alignment horizontal="center" vertical="center" wrapText="1"/>
    </xf>
    <xf numFmtId="4" fontId="3" fillId="3" borderId="47" xfId="2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4" borderId="2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4" fontId="3" fillId="3" borderId="4" xfId="2" applyNumberFormat="1" applyFont="1" applyFill="1" applyBorder="1" applyAlignment="1">
      <alignment horizontal="righ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3" fillId="4" borderId="3" xfId="0" applyNumberFormat="1" applyFont="1" applyFill="1" applyBorder="1" applyAlignment="1" applyProtection="1">
      <alignment horizontal="right" vertical="center"/>
    </xf>
    <xf numFmtId="4" fontId="3" fillId="4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3" fillId="4" borderId="6" xfId="0" applyNumberFormat="1" applyFont="1" applyFill="1" applyBorder="1" applyAlignment="1" applyProtection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4" fontId="7" fillId="5" borderId="18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0" fontId="0" fillId="0" borderId="0" xfId="0" applyBorder="1"/>
    <xf numFmtId="4" fontId="9" fillId="0" borderId="18" xfId="0" applyNumberFormat="1" applyFont="1" applyBorder="1"/>
    <xf numFmtId="10" fontId="7" fillId="5" borderId="18" xfId="0" applyNumberFormat="1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" fontId="9" fillId="5" borderId="18" xfId="0" applyNumberFormat="1" applyFont="1" applyFill="1" applyBorder="1"/>
    <xf numFmtId="4" fontId="0" fillId="0" borderId="0" xfId="0" applyNumberFormat="1" applyFill="1"/>
    <xf numFmtId="4" fontId="0" fillId="0" borderId="0" xfId="0" applyNumberFormat="1" applyFill="1" applyBorder="1"/>
    <xf numFmtId="4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7" fillId="5" borderId="50" xfId="0" applyNumberFormat="1" applyFont="1" applyFill="1" applyBorder="1" applyAlignment="1">
      <alignment horizontal="right"/>
    </xf>
    <xf numFmtId="4" fontId="7" fillId="5" borderId="51" xfId="0" applyNumberFormat="1" applyFont="1" applyFill="1" applyBorder="1" applyAlignment="1">
      <alignment horizontal="center" wrapText="1"/>
    </xf>
    <xf numFmtId="4" fontId="7" fillId="6" borderId="51" xfId="0" applyNumberFormat="1" applyFont="1" applyFill="1" applyBorder="1" applyAlignment="1">
      <alignment horizontal="center" wrapText="1"/>
    </xf>
    <xf numFmtId="4" fontId="7" fillId="0" borderId="51" xfId="0" applyNumberFormat="1" applyFont="1" applyFill="1" applyBorder="1" applyAlignment="1">
      <alignment horizontal="center" wrapText="1"/>
    </xf>
    <xf numFmtId="4" fontId="7" fillId="5" borderId="52" xfId="0" applyNumberFormat="1" applyFont="1" applyFill="1" applyBorder="1" applyAlignment="1">
      <alignment horizontal="center" wrapText="1"/>
    </xf>
    <xf numFmtId="2" fontId="7" fillId="5" borderId="51" xfId="1" applyNumberFormat="1" applyFont="1" applyFill="1" applyBorder="1" applyAlignment="1">
      <alignment horizontal="center" vertical="center"/>
    </xf>
    <xf numFmtId="2" fontId="7" fillId="0" borderId="51" xfId="1" applyNumberFormat="1" applyFont="1" applyFill="1" applyBorder="1" applyAlignment="1">
      <alignment horizontal="center" vertical="center"/>
    </xf>
    <xf numFmtId="0" fontId="0" fillId="0" borderId="53" xfId="0" applyBorder="1"/>
    <xf numFmtId="0" fontId="6" fillId="0" borderId="59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0" fillId="0" borderId="58" xfId="0" applyBorder="1"/>
    <xf numFmtId="0" fontId="6" fillId="5" borderId="60" xfId="0" applyFont="1" applyFill="1" applyBorder="1" applyAlignment="1">
      <alignment horizontal="left" vertical="center"/>
    </xf>
    <xf numFmtId="2" fontId="3" fillId="0" borderId="38" xfId="4" applyNumberFormat="1" applyFont="1" applyFill="1" applyBorder="1" applyAlignment="1">
      <alignment vertical="center" wrapText="1"/>
    </xf>
    <xf numFmtId="2" fontId="4" fillId="0" borderId="38" xfId="4" applyNumberFormat="1" applyFont="1" applyFill="1" applyBorder="1" applyAlignment="1">
      <alignment vertical="center" wrapText="1"/>
    </xf>
    <xf numFmtId="2" fontId="3" fillId="4" borderId="38" xfId="4" applyNumberFormat="1" applyFont="1" applyFill="1" applyBorder="1" applyAlignment="1">
      <alignment vertical="center" wrapText="1"/>
    </xf>
    <xf numFmtId="2" fontId="3" fillId="4" borderId="31" xfId="4" applyNumberFormat="1" applyFont="1" applyFill="1" applyBorder="1" applyAlignment="1">
      <alignment vertical="center"/>
    </xf>
    <xf numFmtId="2" fontId="4" fillId="0" borderId="35" xfId="4" applyNumberFormat="1" applyFont="1" applyFill="1" applyBorder="1" applyAlignment="1">
      <alignment vertical="center" wrapText="1"/>
    </xf>
    <xf numFmtId="0" fontId="3" fillId="4" borderId="61" xfId="3" applyFont="1" applyFill="1" applyBorder="1" applyAlignment="1">
      <alignment horizontal="left" vertical="center" wrapText="1"/>
    </xf>
    <xf numFmtId="2" fontId="3" fillId="0" borderId="61" xfId="4" applyNumberFormat="1" applyFont="1" applyFill="1" applyBorder="1" applyAlignment="1">
      <alignment vertical="center" wrapText="1"/>
    </xf>
    <xf numFmtId="2" fontId="4" fillId="0" borderId="61" xfId="4" applyNumberFormat="1" applyFont="1" applyFill="1" applyBorder="1" applyAlignment="1">
      <alignment vertical="center" wrapText="1"/>
    </xf>
    <xf numFmtId="2" fontId="3" fillId="4" borderId="61" xfId="4" applyNumberFormat="1" applyFont="1" applyFill="1" applyBorder="1" applyAlignment="1">
      <alignment vertical="center" wrapText="1"/>
    </xf>
    <xf numFmtId="2" fontId="4" fillId="0" borderId="62" xfId="4" applyNumberFormat="1" applyFont="1" applyFill="1" applyBorder="1" applyAlignment="1">
      <alignment vertical="center" wrapText="1"/>
    </xf>
    <xf numFmtId="4" fontId="3" fillId="4" borderId="47" xfId="2" applyNumberFormat="1" applyFont="1" applyFill="1" applyBorder="1" applyAlignment="1">
      <alignment vertical="center" wrapText="1"/>
    </xf>
    <xf numFmtId="4" fontId="0" fillId="0" borderId="65" xfId="0" applyNumberFormat="1" applyBorder="1"/>
    <xf numFmtId="4" fontId="3" fillId="4" borderId="66" xfId="2" applyNumberFormat="1" applyFont="1" applyFill="1" applyBorder="1" applyAlignment="1">
      <alignment vertical="center" wrapText="1"/>
    </xf>
    <xf numFmtId="4" fontId="4" fillId="0" borderId="66" xfId="2" applyNumberFormat="1" applyFont="1" applyFill="1" applyBorder="1" applyAlignment="1">
      <alignment vertical="center" wrapText="1"/>
    </xf>
    <xf numFmtId="0" fontId="18" fillId="0" borderId="0" xfId="0" applyFont="1"/>
    <xf numFmtId="4" fontId="5" fillId="3" borderId="67" xfId="2" applyNumberFormat="1" applyFont="1" applyFill="1" applyBorder="1" applyAlignment="1">
      <alignment horizontal="right" vertical="center" wrapText="1"/>
    </xf>
    <xf numFmtId="4" fontId="3" fillId="0" borderId="0" xfId="2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0" fillId="0" borderId="65" xfId="0" applyBorder="1"/>
    <xf numFmtId="49" fontId="3" fillId="0" borderId="68" xfId="2" applyNumberFormat="1" applyFont="1" applyFill="1" applyBorder="1" applyAlignment="1">
      <alignment horizontal="left" vertical="center" wrapText="1"/>
    </xf>
    <xf numFmtId="49" fontId="3" fillId="3" borderId="10" xfId="2" applyNumberFormat="1" applyFont="1" applyFill="1" applyBorder="1" applyAlignment="1">
      <alignment horizontal="left" vertical="center" wrapText="1"/>
    </xf>
    <xf numFmtId="49" fontId="3" fillId="3" borderId="10" xfId="2" applyNumberFormat="1" applyFont="1" applyFill="1" applyBorder="1" applyAlignment="1">
      <alignment vertical="center" wrapText="1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justify"/>
    </xf>
    <xf numFmtId="0" fontId="6" fillId="0" borderId="57" xfId="0" applyFont="1" applyFill="1" applyBorder="1" applyAlignment="1">
      <alignment horizontal="justify"/>
    </xf>
    <xf numFmtId="0" fontId="6" fillId="0" borderId="17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justify" vertical="top"/>
    </xf>
    <xf numFmtId="0" fontId="6" fillId="0" borderId="19" xfId="0" applyFont="1" applyFill="1" applyBorder="1" applyAlignment="1">
      <alignment horizontal="justify" vertical="top"/>
    </xf>
    <xf numFmtId="4" fontId="9" fillId="0" borderId="20" xfId="0" applyNumberFormat="1" applyFont="1" applyBorder="1"/>
    <xf numFmtId="4" fontId="9" fillId="5" borderId="69" xfId="0" applyNumberFormat="1" applyFont="1" applyFill="1" applyBorder="1"/>
    <xf numFmtId="4" fontId="9" fillId="5" borderId="71" xfId="0" applyNumberFormat="1" applyFont="1" applyFill="1" applyBorder="1"/>
    <xf numFmtId="4" fontId="9" fillId="0" borderId="70" xfId="0" applyNumberFormat="1" applyFont="1" applyBorder="1"/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3" fillId="4" borderId="66" xfId="0" applyNumberFormat="1" applyFont="1" applyFill="1" applyBorder="1" applyAlignment="1" applyProtection="1">
      <alignment horizontal="right" vertical="center"/>
    </xf>
    <xf numFmtId="4" fontId="4" fillId="0" borderId="66" xfId="0" applyNumberFormat="1" applyFont="1" applyFill="1" applyBorder="1" applyAlignment="1" applyProtection="1">
      <alignment horizontal="right" vertical="center"/>
    </xf>
    <xf numFmtId="4" fontId="3" fillId="4" borderId="72" xfId="0" applyNumberFormat="1" applyFont="1" applyFill="1" applyBorder="1" applyAlignment="1" applyProtection="1">
      <alignment horizontal="right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8" borderId="1" xfId="2" applyFont="1" applyFill="1" applyBorder="1" applyAlignment="1">
      <alignment horizontal="center" vertical="center" wrapText="1"/>
    </xf>
    <xf numFmtId="0" fontId="3" fillId="8" borderId="8" xfId="2" applyFont="1" applyFill="1" applyBorder="1" applyAlignment="1">
      <alignment horizontal="center" vertical="center" wrapText="1"/>
    </xf>
    <xf numFmtId="0" fontId="3" fillId="8" borderId="9" xfId="2" applyFont="1" applyFill="1" applyBorder="1" applyAlignment="1">
      <alignment horizontal="center" vertical="center" wrapText="1"/>
    </xf>
    <xf numFmtId="0" fontId="3" fillId="8" borderId="14" xfId="2" applyFont="1" applyFill="1" applyBorder="1" applyAlignment="1">
      <alignment horizontal="center" vertical="center" wrapText="1"/>
    </xf>
    <xf numFmtId="0" fontId="3" fillId="8" borderId="31" xfId="2" applyFont="1" applyFill="1" applyBorder="1" applyAlignment="1">
      <alignment horizontal="center" vertical="center" wrapText="1"/>
    </xf>
    <xf numFmtId="0" fontId="3" fillId="8" borderId="13" xfId="2" applyFont="1" applyFill="1" applyBorder="1" applyAlignment="1">
      <alignment horizontal="center" vertical="center" wrapText="1"/>
    </xf>
    <xf numFmtId="0" fontId="3" fillId="8" borderId="40" xfId="2" applyFont="1" applyFill="1" applyBorder="1" applyAlignment="1">
      <alignment horizontal="center" vertical="center" wrapText="1"/>
    </xf>
    <xf numFmtId="0" fontId="10" fillId="8" borderId="26" xfId="0" applyFont="1" applyFill="1" applyBorder="1"/>
    <xf numFmtId="0" fontId="3" fillId="8" borderId="25" xfId="2" applyFont="1" applyFill="1" applyBorder="1" applyAlignment="1">
      <alignment horizontal="center" vertical="center" wrapText="1"/>
    </xf>
    <xf numFmtId="0" fontId="3" fillId="8" borderId="30" xfId="2" applyFont="1" applyFill="1" applyBorder="1" applyAlignment="1">
      <alignment horizontal="center" vertical="center" wrapText="1"/>
    </xf>
    <xf numFmtId="0" fontId="8" fillId="8" borderId="56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8" fillId="8" borderId="54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top"/>
    </xf>
    <xf numFmtId="0" fontId="8" fillId="8" borderId="20" xfId="0" applyFont="1" applyFill="1" applyBorder="1" applyAlignment="1">
      <alignment horizontal="center" vertical="top"/>
    </xf>
    <xf numFmtId="0" fontId="8" fillId="8" borderId="5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6" fillId="8" borderId="24" xfId="0" applyFont="1" applyFill="1" applyBorder="1" applyAlignment="1">
      <alignment horizontal="center" vertical="top"/>
    </xf>
    <xf numFmtId="0" fontId="6" fillId="8" borderId="21" xfId="0" applyFont="1" applyFill="1" applyBorder="1" applyAlignment="1">
      <alignment horizontal="center" vertical="top"/>
    </xf>
    <xf numFmtId="0" fontId="6" fillId="8" borderId="26" xfId="0" applyFont="1" applyFill="1" applyBorder="1" applyAlignment="1">
      <alignment horizontal="center" vertical="top"/>
    </xf>
    <xf numFmtId="0" fontId="6" fillId="8" borderId="27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top"/>
    </xf>
    <xf numFmtId="0" fontId="6" fillId="8" borderId="25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49" fontId="3" fillId="8" borderId="8" xfId="2" applyNumberFormat="1" applyFont="1" applyFill="1" applyBorder="1" applyAlignment="1">
      <alignment horizontal="center" vertical="center" wrapText="1"/>
    </xf>
    <xf numFmtId="49" fontId="3" fillId="8" borderId="9" xfId="2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</cellXfs>
  <cellStyles count="9">
    <cellStyle name="Dziesiętny" xfId="4" builtinId="3"/>
    <cellStyle name="Dziesiętny 2" xfId="6"/>
    <cellStyle name="Dziesiętny 2 2" xfId="8"/>
    <cellStyle name="Dziesiętny 3" xfId="5"/>
    <cellStyle name="Dziesiętny 4" xfId="7"/>
    <cellStyle name="Normalny" xfId="0" builtinId="0"/>
    <cellStyle name="Normalny_bilans_przekształceń" xfId="2"/>
    <cellStyle name="Normalny_Skonsolidowane sprawozdanie finansowe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15</xdr:col>
      <xdr:colOff>75009</xdr:colOff>
      <xdr:row>38</xdr:row>
      <xdr:rowOff>34131</xdr:rowOff>
    </xdr:to>
    <xdr:sp macro="" textlink="">
      <xdr:nvSpPr>
        <xdr:cNvPr id="2" name="pole tekstowe 1"/>
        <xdr:cNvSpPr txBox="1"/>
      </xdr:nvSpPr>
      <xdr:spPr>
        <a:xfrm>
          <a:off x="7124700" y="200025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J15" sqref="J15"/>
    </sheetView>
  </sheetViews>
  <sheetFormatPr defaultRowHeight="15" x14ac:dyDescent="0.25"/>
  <cols>
    <col min="1" max="1" width="4.140625" customWidth="1"/>
    <col min="2" max="2" width="53.28515625" bestFit="1" customWidth="1"/>
    <col min="3" max="4" width="9.7109375" style="33" bestFit="1" customWidth="1"/>
    <col min="7" max="7" width="10.140625" bestFit="1" customWidth="1"/>
  </cols>
  <sheetData>
    <row r="1" spans="2:7" ht="15.75" thickBot="1" x14ac:dyDescent="0.3"/>
    <row r="2" spans="2:7" ht="16.5" thickTop="1" thickBot="1" x14ac:dyDescent="0.3">
      <c r="C2" s="207" t="s">
        <v>25</v>
      </c>
      <c r="D2" s="208"/>
    </row>
    <row r="3" spans="2:7" ht="34.5" thickTop="1" x14ac:dyDescent="0.25">
      <c r="B3" s="178"/>
      <c r="C3" s="176" t="s">
        <v>162</v>
      </c>
      <c r="D3" s="179" t="s">
        <v>163</v>
      </c>
      <c r="E3" s="146"/>
    </row>
    <row r="4" spans="2:7" x14ac:dyDescent="0.25">
      <c r="B4" s="1" t="s">
        <v>0</v>
      </c>
      <c r="C4" s="54">
        <v>25797.420000000002</v>
      </c>
      <c r="D4" s="45">
        <v>28402.5</v>
      </c>
      <c r="E4" s="32"/>
      <c r="F4" s="32"/>
      <c r="G4" s="32"/>
    </row>
    <row r="5" spans="2:7" x14ac:dyDescent="0.25">
      <c r="B5" s="2" t="s">
        <v>1</v>
      </c>
      <c r="C5" s="48">
        <v>23151.65</v>
      </c>
      <c r="D5" s="3">
        <v>22612.1</v>
      </c>
      <c r="E5" s="32"/>
      <c r="F5" s="32"/>
      <c r="G5" s="32"/>
    </row>
    <row r="6" spans="2:7" x14ac:dyDescent="0.25">
      <c r="B6" s="2" t="s">
        <v>2</v>
      </c>
      <c r="C6" s="93">
        <v>2645.77</v>
      </c>
      <c r="D6" s="3">
        <v>5790.4</v>
      </c>
      <c r="E6" s="32"/>
      <c r="F6" s="32"/>
      <c r="G6" s="32"/>
    </row>
    <row r="7" spans="2:7" x14ac:dyDescent="0.25">
      <c r="B7" s="1" t="s">
        <v>3</v>
      </c>
      <c r="C7" s="54">
        <v>17085.37</v>
      </c>
      <c r="D7" s="45">
        <v>19937.510000000002</v>
      </c>
      <c r="E7" s="32"/>
      <c r="F7" s="32"/>
      <c r="G7" s="32"/>
    </row>
    <row r="8" spans="2:7" x14ac:dyDescent="0.25">
      <c r="B8" s="2" t="s">
        <v>4</v>
      </c>
      <c r="C8" s="48">
        <v>14914.33</v>
      </c>
      <c r="D8" s="3">
        <v>14865.27</v>
      </c>
      <c r="E8" s="32"/>
      <c r="F8" s="32"/>
      <c r="G8" s="114"/>
    </row>
    <row r="9" spans="2:7" x14ac:dyDescent="0.25">
      <c r="B9" s="2" t="s">
        <v>5</v>
      </c>
      <c r="C9" s="93">
        <v>2171.04</v>
      </c>
      <c r="D9" s="3">
        <v>5072.24</v>
      </c>
      <c r="E9" s="32"/>
      <c r="F9" s="32"/>
      <c r="G9" s="32"/>
    </row>
    <row r="10" spans="2:7" x14ac:dyDescent="0.25">
      <c r="B10" s="8" t="s">
        <v>6</v>
      </c>
      <c r="C10" s="55">
        <v>8712.0500000000029</v>
      </c>
      <c r="D10" s="46">
        <v>8464.989999999998</v>
      </c>
      <c r="E10" s="144"/>
      <c r="F10" s="144"/>
      <c r="G10" s="145"/>
    </row>
    <row r="11" spans="2:7" x14ac:dyDescent="0.25">
      <c r="B11" s="2" t="s">
        <v>7</v>
      </c>
      <c r="C11" s="48">
        <v>0</v>
      </c>
      <c r="D11" s="3">
        <v>0</v>
      </c>
      <c r="E11" s="32"/>
      <c r="F11" s="32"/>
      <c r="G11" s="32"/>
    </row>
    <row r="12" spans="2:7" x14ac:dyDescent="0.25">
      <c r="B12" s="4" t="s">
        <v>8</v>
      </c>
      <c r="C12" s="93">
        <v>420.89</v>
      </c>
      <c r="D12" s="3">
        <v>108.21</v>
      </c>
      <c r="E12" s="32"/>
      <c r="F12" s="32"/>
      <c r="G12" s="32"/>
    </row>
    <row r="13" spans="2:7" x14ac:dyDescent="0.25">
      <c r="B13" s="4" t="s">
        <v>9</v>
      </c>
      <c r="C13" s="93">
        <v>5004.96</v>
      </c>
      <c r="D13" s="3">
        <v>4178.2700000000004</v>
      </c>
      <c r="E13" s="32"/>
      <c r="F13" s="32"/>
      <c r="G13" s="32"/>
    </row>
    <row r="14" spans="2:7" x14ac:dyDescent="0.25">
      <c r="B14" s="4" t="s">
        <v>10</v>
      </c>
      <c r="C14" s="93">
        <v>3304.31</v>
      </c>
      <c r="D14" s="3">
        <v>3097.82</v>
      </c>
      <c r="E14" s="32"/>
      <c r="F14" s="32"/>
      <c r="G14" s="32"/>
    </row>
    <row r="15" spans="2:7" x14ac:dyDescent="0.25">
      <c r="B15" s="4" t="s">
        <v>11</v>
      </c>
      <c r="C15" s="93">
        <v>0</v>
      </c>
      <c r="D15" s="3">
        <v>0</v>
      </c>
      <c r="E15" s="32"/>
      <c r="F15" s="32"/>
      <c r="G15" s="32"/>
    </row>
    <row r="16" spans="2:7" x14ac:dyDescent="0.25">
      <c r="B16" s="4" t="s">
        <v>12</v>
      </c>
      <c r="C16" s="93">
        <v>61.68</v>
      </c>
      <c r="D16" s="3">
        <v>20.190000000000001</v>
      </c>
      <c r="E16" s="32"/>
      <c r="F16" s="32"/>
      <c r="G16" s="32"/>
    </row>
    <row r="17" spans="1:8" x14ac:dyDescent="0.25">
      <c r="B17" s="8" t="s">
        <v>13</v>
      </c>
      <c r="C17" s="55">
        <v>761.9900000000024</v>
      </c>
      <c r="D17" s="46">
        <v>1276.9199999999964</v>
      </c>
      <c r="E17" s="144"/>
      <c r="F17" s="144"/>
      <c r="G17" s="111"/>
      <c r="H17" s="30"/>
    </row>
    <row r="18" spans="1:8" x14ac:dyDescent="0.25">
      <c r="B18" s="4" t="s">
        <v>14</v>
      </c>
      <c r="C18" s="48">
        <v>199.81</v>
      </c>
      <c r="D18" s="3">
        <v>3.04</v>
      </c>
    </row>
    <row r="19" spans="1:8" x14ac:dyDescent="0.25">
      <c r="B19" s="4" t="s">
        <v>15</v>
      </c>
      <c r="C19" s="93">
        <v>149.03</v>
      </c>
      <c r="D19" s="3">
        <v>213.5</v>
      </c>
      <c r="E19" s="30"/>
    </row>
    <row r="20" spans="1:8" ht="22.5" x14ac:dyDescent="0.25">
      <c r="B20" s="4" t="s">
        <v>16</v>
      </c>
      <c r="C20" s="93">
        <v>0</v>
      </c>
      <c r="D20" s="3">
        <v>0</v>
      </c>
    </row>
    <row r="21" spans="1:8" x14ac:dyDescent="0.25">
      <c r="B21" s="8" t="s">
        <v>17</v>
      </c>
      <c r="C21" s="55">
        <v>812.77000000000248</v>
      </c>
      <c r="D21" s="46">
        <v>1066.4599999999964</v>
      </c>
    </row>
    <row r="22" spans="1:8" x14ac:dyDescent="0.25">
      <c r="B22" s="4" t="s">
        <v>18</v>
      </c>
      <c r="C22" s="48">
        <v>0</v>
      </c>
      <c r="D22" s="3">
        <v>0</v>
      </c>
    </row>
    <row r="23" spans="1:8" x14ac:dyDescent="0.25">
      <c r="A23" s="126"/>
      <c r="B23" s="147" t="s">
        <v>19</v>
      </c>
      <c r="C23" s="93">
        <v>0</v>
      </c>
      <c r="D23" s="3">
        <v>0</v>
      </c>
    </row>
    <row r="24" spans="1:8" x14ac:dyDescent="0.25">
      <c r="A24" s="126"/>
      <c r="B24" s="148" t="s">
        <v>20</v>
      </c>
      <c r="C24" s="87">
        <v>812.77000000000248</v>
      </c>
      <c r="D24" s="92">
        <v>1066.4599999999964</v>
      </c>
    </row>
    <row r="25" spans="1:8" x14ac:dyDescent="0.25">
      <c r="A25" s="126"/>
      <c r="B25" s="149" t="s">
        <v>21</v>
      </c>
      <c r="C25" s="55">
        <v>0</v>
      </c>
      <c r="D25" s="46">
        <v>0</v>
      </c>
    </row>
    <row r="26" spans="1:8" x14ac:dyDescent="0.25">
      <c r="A26" s="126"/>
      <c r="B26" s="148" t="s">
        <v>22</v>
      </c>
      <c r="C26" s="55">
        <v>812.77000000000248</v>
      </c>
      <c r="D26" s="46">
        <v>1066.4599999999964</v>
      </c>
    </row>
    <row r="27" spans="1:8" ht="16.5" customHeight="1" x14ac:dyDescent="0.25">
      <c r="A27" s="126"/>
      <c r="B27" s="147" t="s">
        <v>158</v>
      </c>
      <c r="C27" s="56">
        <v>812.77000000000248</v>
      </c>
      <c r="D27" s="3">
        <v>1066.4599999999964</v>
      </c>
    </row>
    <row r="28" spans="1:8" x14ac:dyDescent="0.25">
      <c r="A28" s="126"/>
      <c r="B28" s="147" t="s">
        <v>19</v>
      </c>
      <c r="C28" s="56">
        <v>0</v>
      </c>
      <c r="D28" s="3">
        <v>0</v>
      </c>
    </row>
    <row r="29" spans="1:8" x14ac:dyDescent="0.25">
      <c r="B29" s="6" t="s">
        <v>161</v>
      </c>
      <c r="C29" s="55">
        <v>14.410815602836923</v>
      </c>
      <c r="D29" s="46">
        <v>18.908865248226888</v>
      </c>
    </row>
    <row r="30" spans="1:8" x14ac:dyDescent="0.25">
      <c r="B30" s="7" t="s">
        <v>23</v>
      </c>
      <c r="C30" s="93">
        <v>14.410815602836923</v>
      </c>
      <c r="D30" s="3">
        <v>18.908865248226888</v>
      </c>
    </row>
    <row r="31" spans="1:8" x14ac:dyDescent="0.25">
      <c r="B31" s="7" t="s">
        <v>24</v>
      </c>
      <c r="C31" s="93">
        <v>14.410815602836923</v>
      </c>
      <c r="D31" s="3">
        <v>18.908865248226888</v>
      </c>
    </row>
    <row r="32" spans="1:8" ht="22.5" x14ac:dyDescent="0.25">
      <c r="B32" s="8" t="s">
        <v>159</v>
      </c>
      <c r="C32" s="55">
        <v>14.410815602836923</v>
      </c>
      <c r="D32" s="46">
        <v>18.908865248226888</v>
      </c>
      <c r="E32" s="32"/>
    </row>
    <row r="33" spans="2:5" x14ac:dyDescent="0.25">
      <c r="B33" s="2" t="s">
        <v>23</v>
      </c>
      <c r="C33" s="93">
        <v>14.410815602836923</v>
      </c>
      <c r="D33" s="3">
        <v>18.908865248226888</v>
      </c>
      <c r="E33" s="32"/>
    </row>
    <row r="34" spans="2:5" x14ac:dyDescent="0.25">
      <c r="B34" s="2" t="s">
        <v>24</v>
      </c>
      <c r="C34" s="93">
        <v>14.410815602836923</v>
      </c>
      <c r="D34" s="3">
        <v>18.908865248226888</v>
      </c>
      <c r="E34" s="32"/>
    </row>
    <row r="35" spans="2:5" ht="23.25" thickBot="1" x14ac:dyDescent="0.3">
      <c r="B35" s="9" t="s">
        <v>160</v>
      </c>
      <c r="C35" s="57">
        <v>0</v>
      </c>
      <c r="D35" s="47">
        <v>0</v>
      </c>
      <c r="E35" s="32"/>
    </row>
    <row r="36" spans="2:5" ht="15.75" thickTop="1" x14ac:dyDescent="0.25"/>
  </sheetData>
  <mergeCells count="1">
    <mergeCell ref="C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115" zoomScaleNormal="115" workbookViewId="0">
      <selection activeCell="C2" sqref="C2:D2"/>
    </sheetView>
  </sheetViews>
  <sheetFormatPr defaultRowHeight="15" x14ac:dyDescent="0.25"/>
  <cols>
    <col min="2" max="2" width="61.7109375" customWidth="1"/>
    <col min="3" max="4" width="12.5703125" style="33" customWidth="1"/>
    <col min="5" max="5" width="9.140625" style="33"/>
  </cols>
  <sheetData>
    <row r="1" spans="2:4" ht="15.75" thickBot="1" x14ac:dyDescent="0.3"/>
    <row r="2" spans="2:4" ht="16.5" thickTop="1" thickBot="1" x14ac:dyDescent="0.3">
      <c r="C2" s="205" t="s">
        <v>25</v>
      </c>
      <c r="D2" s="206"/>
    </row>
    <row r="3" spans="2:4" ht="36.75" customHeight="1" thickTop="1" x14ac:dyDescent="0.25">
      <c r="B3" s="173"/>
      <c r="C3" s="176" t="s">
        <v>162</v>
      </c>
      <c r="D3" s="177" t="s">
        <v>163</v>
      </c>
    </row>
    <row r="4" spans="2:4" x14ac:dyDescent="0.25">
      <c r="B4" s="5" t="s">
        <v>22</v>
      </c>
      <c r="C4" s="50">
        <f>'RZiS LLF'!C26</f>
        <v>812.77000000000248</v>
      </c>
      <c r="D4" s="143">
        <f>'RZiS LLF'!D26</f>
        <v>1066.4599999999964</v>
      </c>
    </row>
    <row r="5" spans="2:4" x14ac:dyDescent="0.25">
      <c r="B5" s="4" t="s">
        <v>70</v>
      </c>
      <c r="C5" s="48">
        <v>0</v>
      </c>
      <c r="D5" s="3">
        <v>0</v>
      </c>
    </row>
    <row r="6" spans="2:4" ht="22.5" x14ac:dyDescent="0.25">
      <c r="B6" s="4" t="s">
        <v>71</v>
      </c>
      <c r="C6" s="48">
        <v>0</v>
      </c>
      <c r="D6" s="3">
        <v>0</v>
      </c>
    </row>
    <row r="7" spans="2:4" ht="22.5" x14ac:dyDescent="0.25">
      <c r="B7" s="4" t="s">
        <v>72</v>
      </c>
      <c r="C7" s="48">
        <v>0</v>
      </c>
      <c r="D7" s="3">
        <v>0</v>
      </c>
    </row>
    <row r="8" spans="2:4" x14ac:dyDescent="0.25">
      <c r="B8" s="4" t="s">
        <v>73</v>
      </c>
      <c r="C8" s="48">
        <v>0</v>
      </c>
      <c r="D8" s="3">
        <v>0</v>
      </c>
    </row>
    <row r="9" spans="2:4" x14ac:dyDescent="0.25">
      <c r="B9" s="4" t="s">
        <v>74</v>
      </c>
      <c r="C9" s="48">
        <v>0</v>
      </c>
      <c r="D9" s="3">
        <v>0</v>
      </c>
    </row>
    <row r="10" spans="2:4" x14ac:dyDescent="0.25">
      <c r="B10" s="4" t="s">
        <v>75</v>
      </c>
      <c r="C10" s="48">
        <v>0</v>
      </c>
      <c r="D10" s="3">
        <v>0</v>
      </c>
    </row>
    <row r="11" spans="2:4" x14ac:dyDescent="0.25">
      <c r="B11" s="5" t="s">
        <v>76</v>
      </c>
      <c r="C11" s="50">
        <f>C4</f>
        <v>812.77000000000248</v>
      </c>
      <c r="D11" s="50">
        <f t="shared" ref="D11" si="0">D4</f>
        <v>1066.4599999999964</v>
      </c>
    </row>
    <row r="12" spans="2:4" x14ac:dyDescent="0.25">
      <c r="B12" s="20" t="s">
        <v>77</v>
      </c>
      <c r="C12" s="51">
        <v>0</v>
      </c>
      <c r="D12" s="51">
        <v>0</v>
      </c>
    </row>
    <row r="13" spans="2:4" ht="15.75" thickBot="1" x14ac:dyDescent="0.3">
      <c r="B13" s="21" t="s">
        <v>78</v>
      </c>
      <c r="C13" s="52">
        <f>C11</f>
        <v>812.77000000000248</v>
      </c>
      <c r="D13" s="49">
        <f>D11</f>
        <v>1066.4599999999964</v>
      </c>
    </row>
    <row r="14" spans="2:4" ht="15.75" thickTop="1" x14ac:dyDescent="0.25"/>
  </sheetData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59"/>
  <sheetViews>
    <sheetView zoomScale="115" zoomScaleNormal="115" workbookViewId="0">
      <selection activeCell="C2" sqref="C2:D2"/>
    </sheetView>
  </sheetViews>
  <sheetFormatPr defaultRowHeight="15" x14ac:dyDescent="0.25"/>
  <cols>
    <col min="1" max="1" width="4.42578125" customWidth="1"/>
    <col min="2" max="2" width="55.42578125" customWidth="1"/>
    <col min="3" max="4" width="13.140625" style="42" customWidth="1"/>
    <col min="5" max="5" width="19" customWidth="1"/>
  </cols>
  <sheetData>
    <row r="1" spans="2:5" ht="15.75" thickBot="1" x14ac:dyDescent="0.3"/>
    <row r="2" spans="2:5" ht="16.5" thickTop="1" thickBot="1" x14ac:dyDescent="0.3">
      <c r="C2" s="202" t="s">
        <v>25</v>
      </c>
      <c r="D2" s="204"/>
    </row>
    <row r="3" spans="2:5" ht="25.5" customHeight="1" thickTop="1" x14ac:dyDescent="0.25">
      <c r="B3" s="173" t="s">
        <v>46</v>
      </c>
      <c r="C3" s="174" t="s">
        <v>164</v>
      </c>
      <c r="D3" s="175" t="s">
        <v>165</v>
      </c>
    </row>
    <row r="4" spans="2:5" x14ac:dyDescent="0.25">
      <c r="B4" s="10" t="s">
        <v>26</v>
      </c>
      <c r="C4" s="58">
        <v>34931.75</v>
      </c>
      <c r="D4" s="13">
        <v>31336.400000000001</v>
      </c>
      <c r="E4" s="30"/>
    </row>
    <row r="5" spans="2:5" x14ac:dyDescent="0.25">
      <c r="B5" s="4" t="s">
        <v>27</v>
      </c>
      <c r="C5" s="93">
        <v>29151.42</v>
      </c>
      <c r="D5" s="3">
        <v>27055.34</v>
      </c>
    </row>
    <row r="6" spans="2:5" x14ac:dyDescent="0.25">
      <c r="B6" s="4" t="s">
        <v>28</v>
      </c>
      <c r="C6" s="93">
        <v>3621.29</v>
      </c>
      <c r="D6" s="3">
        <v>2262.98</v>
      </c>
    </row>
    <row r="7" spans="2:5" x14ac:dyDescent="0.25">
      <c r="B7" s="4" t="s">
        <v>29</v>
      </c>
      <c r="C7" s="93">
        <v>0</v>
      </c>
      <c r="D7" s="3">
        <v>0</v>
      </c>
    </row>
    <row r="8" spans="2:5" x14ac:dyDescent="0.25">
      <c r="B8" s="4" t="s">
        <v>30</v>
      </c>
      <c r="C8" s="93">
        <v>0</v>
      </c>
      <c r="D8" s="3">
        <v>0</v>
      </c>
    </row>
    <row r="9" spans="2:5" x14ac:dyDescent="0.25">
      <c r="B9" s="4" t="s">
        <v>31</v>
      </c>
      <c r="C9" s="93">
        <v>0</v>
      </c>
      <c r="D9" s="3">
        <v>0</v>
      </c>
    </row>
    <row r="10" spans="2:5" x14ac:dyDescent="0.25">
      <c r="B10" s="4" t="s">
        <v>32</v>
      </c>
      <c r="C10" s="93">
        <v>0</v>
      </c>
      <c r="D10" s="3">
        <v>0</v>
      </c>
    </row>
    <row r="11" spans="2:5" x14ac:dyDescent="0.25">
      <c r="B11" s="4" t="s">
        <v>33</v>
      </c>
      <c r="C11" s="93">
        <v>2159.04</v>
      </c>
      <c r="D11" s="3">
        <v>2018.08</v>
      </c>
      <c r="E11" s="142"/>
    </row>
    <row r="12" spans="2:5" x14ac:dyDescent="0.25">
      <c r="B12" s="4" t="s">
        <v>34</v>
      </c>
      <c r="C12" s="93">
        <v>0</v>
      </c>
      <c r="D12" s="3">
        <v>0</v>
      </c>
    </row>
    <row r="13" spans="2:5" x14ac:dyDescent="0.25">
      <c r="B13" s="11" t="s">
        <v>35</v>
      </c>
      <c r="C13" s="58">
        <v>51730.069999999992</v>
      </c>
      <c r="D13" s="13">
        <v>51552.990000000005</v>
      </c>
      <c r="E13" s="30"/>
    </row>
    <row r="14" spans="2:5" x14ac:dyDescent="0.25">
      <c r="B14" s="4" t="s">
        <v>36</v>
      </c>
      <c r="C14" s="93">
        <v>25246.6</v>
      </c>
      <c r="D14" s="3">
        <v>22750.87</v>
      </c>
    </row>
    <row r="15" spans="2:5" x14ac:dyDescent="0.25">
      <c r="B15" s="4" t="s">
        <v>37</v>
      </c>
      <c r="C15" s="93">
        <v>23241.279999999999</v>
      </c>
      <c r="D15" s="3">
        <v>24494.57</v>
      </c>
    </row>
    <row r="16" spans="2:5" x14ac:dyDescent="0.25">
      <c r="B16" s="4" t="s">
        <v>38</v>
      </c>
      <c r="C16" s="93">
        <v>0</v>
      </c>
      <c r="D16" s="3">
        <v>0</v>
      </c>
    </row>
    <row r="17" spans="2:5" x14ac:dyDescent="0.25">
      <c r="B17" s="4" t="s">
        <v>39</v>
      </c>
      <c r="C17" s="93">
        <v>1807.02</v>
      </c>
      <c r="D17" s="3">
        <v>2026.4</v>
      </c>
    </row>
    <row r="18" spans="2:5" x14ac:dyDescent="0.25">
      <c r="B18" s="4" t="s">
        <v>40</v>
      </c>
      <c r="C18" s="93">
        <v>0</v>
      </c>
      <c r="D18" s="3">
        <v>0</v>
      </c>
    </row>
    <row r="19" spans="2:5" ht="22.5" x14ac:dyDescent="0.25">
      <c r="B19" s="4" t="s">
        <v>41</v>
      </c>
      <c r="C19" s="93">
        <v>0</v>
      </c>
      <c r="D19" s="3">
        <v>0</v>
      </c>
    </row>
    <row r="20" spans="2:5" x14ac:dyDescent="0.25">
      <c r="B20" s="4" t="s">
        <v>32</v>
      </c>
      <c r="C20" s="93">
        <v>166.52</v>
      </c>
      <c r="D20" s="3">
        <v>0</v>
      </c>
    </row>
    <row r="21" spans="2:5" x14ac:dyDescent="0.25">
      <c r="B21" s="4" t="s">
        <v>42</v>
      </c>
      <c r="C21" s="93">
        <v>857.75</v>
      </c>
      <c r="D21" s="3">
        <v>772.48</v>
      </c>
    </row>
    <row r="22" spans="2:5" x14ac:dyDescent="0.25">
      <c r="B22" s="4" t="s">
        <v>43</v>
      </c>
      <c r="C22" s="93">
        <v>410.9</v>
      </c>
      <c r="D22" s="3">
        <v>1508.67</v>
      </c>
    </row>
    <row r="23" spans="2:5" x14ac:dyDescent="0.25">
      <c r="B23" s="11" t="s">
        <v>44</v>
      </c>
      <c r="C23" s="58">
        <v>0</v>
      </c>
      <c r="D23" s="13">
        <v>0</v>
      </c>
    </row>
    <row r="24" spans="2:5" ht="15.75" thickBot="1" x14ac:dyDescent="0.3">
      <c r="B24" s="12" t="s">
        <v>45</v>
      </c>
      <c r="C24" s="59">
        <v>86661.819999999992</v>
      </c>
      <c r="D24" s="14">
        <v>82889.390000000014</v>
      </c>
      <c r="E24" s="30"/>
    </row>
    <row r="25" spans="2:5" ht="16.5" thickTop="1" thickBot="1" x14ac:dyDescent="0.3"/>
    <row r="26" spans="2:5" ht="16.5" thickTop="1" thickBot="1" x14ac:dyDescent="0.3">
      <c r="C26" s="150" t="s">
        <v>25</v>
      </c>
      <c r="D26" s="151"/>
    </row>
    <row r="27" spans="2:5" ht="23.25" thickTop="1" x14ac:dyDescent="0.25">
      <c r="B27" s="173" t="s">
        <v>47</v>
      </c>
      <c r="C27" s="174" t="s">
        <v>164</v>
      </c>
      <c r="D27" s="175" t="s">
        <v>165</v>
      </c>
    </row>
    <row r="28" spans="2:5" x14ac:dyDescent="0.25">
      <c r="B28" s="11" t="s">
        <v>48</v>
      </c>
      <c r="C28" s="60">
        <v>41106.629999999997</v>
      </c>
      <c r="D28" s="140">
        <v>37285.08</v>
      </c>
      <c r="E28" s="30"/>
    </row>
    <row r="29" spans="2:5" x14ac:dyDescent="0.25">
      <c r="B29" s="4" t="s">
        <v>49</v>
      </c>
      <c r="C29" s="61">
        <v>29000</v>
      </c>
      <c r="D29" s="141">
        <v>28200</v>
      </c>
    </row>
    <row r="30" spans="2:5" x14ac:dyDescent="0.25">
      <c r="B30" s="4" t="s">
        <v>50</v>
      </c>
      <c r="C30" s="61">
        <v>5841.01</v>
      </c>
      <c r="D30" s="18">
        <v>6590.32</v>
      </c>
      <c r="E30" s="91"/>
    </row>
    <row r="31" spans="2:5" ht="15.75" customHeight="1" x14ac:dyDescent="0.25">
      <c r="B31" s="4" t="s">
        <v>51</v>
      </c>
      <c r="C31" s="61">
        <v>0</v>
      </c>
      <c r="D31" s="18">
        <v>1428.3</v>
      </c>
    </row>
    <row r="32" spans="2:5" hidden="1" x14ac:dyDescent="0.25">
      <c r="B32" s="4" t="s">
        <v>52</v>
      </c>
      <c r="C32" s="61">
        <v>0</v>
      </c>
      <c r="D32" s="18">
        <v>6590.32</v>
      </c>
      <c r="E32" s="91" t="e">
        <f>1029.35+'Bilans LLF'!#REF!+1093+5526.68</f>
        <v>#REF!</v>
      </c>
    </row>
    <row r="33" spans="2:5" hidden="1" x14ac:dyDescent="0.25">
      <c r="B33" s="4" t="s">
        <v>53</v>
      </c>
      <c r="C33" s="61">
        <v>0</v>
      </c>
      <c r="D33" s="18">
        <v>1428.3</v>
      </c>
    </row>
    <row r="34" spans="2:5" x14ac:dyDescent="0.25">
      <c r="B34" s="4" t="s">
        <v>53</v>
      </c>
      <c r="C34" s="61">
        <v>5452.85</v>
      </c>
      <c r="D34" s="18">
        <v>0</v>
      </c>
    </row>
    <row r="35" spans="2:5" x14ac:dyDescent="0.25">
      <c r="B35" s="4" t="s">
        <v>54</v>
      </c>
      <c r="C35" s="61">
        <v>812.77</v>
      </c>
      <c r="D35" s="18">
        <v>1066.4599999999964</v>
      </c>
    </row>
    <row r="36" spans="2:5" x14ac:dyDescent="0.25">
      <c r="B36" s="4" t="s">
        <v>55</v>
      </c>
      <c r="C36" s="61">
        <v>0</v>
      </c>
      <c r="D36" s="18">
        <v>0</v>
      </c>
    </row>
    <row r="37" spans="2:5" x14ac:dyDescent="0.25">
      <c r="B37" s="11" t="s">
        <v>56</v>
      </c>
      <c r="C37" s="60">
        <v>4063.1</v>
      </c>
      <c r="D37" s="138">
        <v>4913.49</v>
      </c>
      <c r="E37" s="139"/>
    </row>
    <row r="38" spans="2:5" x14ac:dyDescent="0.25">
      <c r="B38" s="4" t="s">
        <v>57</v>
      </c>
      <c r="C38" s="61">
        <v>2666.19</v>
      </c>
      <c r="D38" s="18">
        <v>1685.8199999999997</v>
      </c>
    </row>
    <row r="39" spans="2:5" x14ac:dyDescent="0.25">
      <c r="B39" s="4" t="s">
        <v>58</v>
      </c>
      <c r="C39" s="61">
        <v>1192.43</v>
      </c>
      <c r="D39" s="18">
        <v>1339.8</v>
      </c>
    </row>
    <row r="40" spans="2:5" x14ac:dyDescent="0.25">
      <c r="B40" s="4" t="s">
        <v>59</v>
      </c>
      <c r="C40" s="61">
        <v>0</v>
      </c>
      <c r="D40" s="18">
        <v>0</v>
      </c>
    </row>
    <row r="41" spans="2:5" x14ac:dyDescent="0.25">
      <c r="B41" s="4" t="s">
        <v>60</v>
      </c>
      <c r="C41" s="61">
        <v>88.15</v>
      </c>
      <c r="D41" s="18">
        <v>143.83000000000001</v>
      </c>
    </row>
    <row r="42" spans="2:5" x14ac:dyDescent="0.25">
      <c r="B42" s="4" t="s">
        <v>61</v>
      </c>
      <c r="C42" s="61">
        <v>0</v>
      </c>
      <c r="D42" s="18">
        <v>526.17999999999995</v>
      </c>
    </row>
    <row r="43" spans="2:5" x14ac:dyDescent="0.25">
      <c r="B43" s="4" t="s">
        <v>62</v>
      </c>
      <c r="C43" s="61">
        <v>116.33</v>
      </c>
      <c r="D43" s="18">
        <v>167.86</v>
      </c>
    </row>
    <row r="44" spans="2:5" x14ac:dyDescent="0.25">
      <c r="B44" s="4" t="s">
        <v>63</v>
      </c>
      <c r="C44" s="61">
        <v>0</v>
      </c>
      <c r="D44" s="18">
        <v>1050</v>
      </c>
    </row>
    <row r="45" spans="2:5" x14ac:dyDescent="0.25">
      <c r="B45" s="11" t="s">
        <v>64</v>
      </c>
      <c r="C45" s="60">
        <v>41492.090000000004</v>
      </c>
      <c r="D45" s="17">
        <v>40690.820000000007</v>
      </c>
    </row>
    <row r="46" spans="2:5" x14ac:dyDescent="0.25">
      <c r="B46" s="4" t="s">
        <v>57</v>
      </c>
      <c r="C46" s="61">
        <v>14110.71</v>
      </c>
      <c r="D46" s="18">
        <v>18455.97</v>
      </c>
    </row>
    <row r="47" spans="2:5" x14ac:dyDescent="0.25">
      <c r="B47" s="4" t="s">
        <v>58</v>
      </c>
      <c r="C47" s="61">
        <v>1053.1300000000001</v>
      </c>
      <c r="D47" s="18">
        <v>2809.25</v>
      </c>
    </row>
    <row r="48" spans="2:5" x14ac:dyDescent="0.25">
      <c r="B48" s="4" t="s">
        <v>65</v>
      </c>
      <c r="C48" s="61">
        <v>20818.37</v>
      </c>
      <c r="D48" s="18">
        <v>15150.26</v>
      </c>
    </row>
    <row r="49" spans="2:5" x14ac:dyDescent="0.25">
      <c r="B49" s="15" t="s">
        <v>66</v>
      </c>
      <c r="C49" s="61">
        <v>0</v>
      </c>
      <c r="D49" s="18">
        <v>0</v>
      </c>
    </row>
    <row r="50" spans="2:5" x14ac:dyDescent="0.25">
      <c r="B50" s="4" t="s">
        <v>67</v>
      </c>
      <c r="C50" s="61">
        <v>3244.04</v>
      </c>
      <c r="D50" s="18">
        <v>2831.46</v>
      </c>
    </row>
    <row r="51" spans="2:5" x14ac:dyDescent="0.25">
      <c r="B51" s="4" t="s">
        <v>61</v>
      </c>
      <c r="C51" s="61">
        <v>431.92</v>
      </c>
      <c r="D51" s="18">
        <v>190.05</v>
      </c>
    </row>
    <row r="52" spans="2:5" x14ac:dyDescent="0.25">
      <c r="B52" s="4" t="s">
        <v>62</v>
      </c>
      <c r="C52" s="61">
        <v>1003.12</v>
      </c>
      <c r="D52" s="18">
        <v>250.1</v>
      </c>
    </row>
    <row r="53" spans="2:5" x14ac:dyDescent="0.25">
      <c r="B53" s="4" t="s">
        <v>63</v>
      </c>
      <c r="C53" s="61">
        <v>830.8</v>
      </c>
      <c r="D53" s="18">
        <v>1003.73</v>
      </c>
    </row>
    <row r="54" spans="2:5" ht="23.25" x14ac:dyDescent="0.25">
      <c r="B54" s="16" t="s">
        <v>68</v>
      </c>
      <c r="C54" s="61">
        <v>0</v>
      </c>
      <c r="D54" s="18">
        <v>0</v>
      </c>
    </row>
    <row r="55" spans="2:5" x14ac:dyDescent="0.25">
      <c r="B55" s="10" t="s">
        <v>69</v>
      </c>
      <c r="C55" s="60">
        <v>86661.82</v>
      </c>
      <c r="D55" s="17">
        <v>82889.390000000014</v>
      </c>
      <c r="E55" s="30"/>
    </row>
    <row r="56" spans="2:5" ht="15.75" thickBot="1" x14ac:dyDescent="0.3">
      <c r="B56" s="23" t="s">
        <v>157</v>
      </c>
      <c r="C56" s="62">
        <v>1536.5570921985816</v>
      </c>
      <c r="D56" s="19">
        <v>1469.6700354609932</v>
      </c>
      <c r="E56" s="44"/>
    </row>
    <row r="57" spans="2:5" ht="15.75" thickTop="1" x14ac:dyDescent="0.25">
      <c r="C57" s="43"/>
      <c r="D57" s="43"/>
    </row>
    <row r="58" spans="2:5" x14ac:dyDescent="0.25">
      <c r="C58" s="43"/>
      <c r="D58" s="43"/>
    </row>
    <row r="59" spans="2:5" x14ac:dyDescent="0.25">
      <c r="C59" s="43"/>
      <c r="D59" s="43"/>
    </row>
  </sheetData>
  <mergeCells count="2">
    <mergeCell ref="C2:D2"/>
    <mergeCell ref="C26:D26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workbookViewId="0">
      <selection activeCell="K13" sqref="K13"/>
    </sheetView>
  </sheetViews>
  <sheetFormatPr defaultRowHeight="15" x14ac:dyDescent="0.25"/>
  <cols>
    <col min="2" max="2" width="32.42578125" customWidth="1"/>
    <col min="3" max="3" width="11" style="33" customWidth="1"/>
    <col min="4" max="4" width="17.28515625" style="33" customWidth="1"/>
    <col min="5" max="5" width="11" style="33" customWidth="1"/>
    <col min="6" max="7" width="12" style="33" customWidth="1"/>
    <col min="8" max="8" width="11" style="33" customWidth="1"/>
    <col min="9" max="9" width="15.28515625" style="33" customWidth="1"/>
    <col min="12" max="12" width="16.140625" customWidth="1"/>
  </cols>
  <sheetData>
    <row r="1" spans="2:12" ht="15.75" thickBot="1" x14ac:dyDescent="0.3"/>
    <row r="2" spans="2:12" ht="16.5" thickTop="1" thickBot="1" x14ac:dyDescent="0.3">
      <c r="B2" s="103"/>
      <c r="C2" s="202" t="s">
        <v>25</v>
      </c>
      <c r="D2" s="203"/>
      <c r="E2" s="203"/>
      <c r="F2" s="203"/>
      <c r="G2" s="203"/>
      <c r="H2" s="203"/>
      <c r="I2" s="204"/>
    </row>
    <row r="3" spans="2:12" ht="45.75" thickTop="1" x14ac:dyDescent="0.25">
      <c r="B3" s="199"/>
      <c r="C3" s="200" t="s">
        <v>49</v>
      </c>
      <c r="D3" s="200" t="s">
        <v>79</v>
      </c>
      <c r="E3" s="200" t="s">
        <v>50</v>
      </c>
      <c r="F3" s="200" t="s">
        <v>51</v>
      </c>
      <c r="G3" s="200" t="s">
        <v>53</v>
      </c>
      <c r="H3" s="200" t="s">
        <v>54</v>
      </c>
      <c r="I3" s="201" t="s">
        <v>80</v>
      </c>
      <c r="K3" s="30"/>
    </row>
    <row r="4" spans="2:12" x14ac:dyDescent="0.25">
      <c r="B4" s="152" t="s">
        <v>166</v>
      </c>
      <c r="C4" s="153"/>
      <c r="D4" s="153"/>
      <c r="E4" s="153"/>
      <c r="F4" s="153"/>
      <c r="G4" s="153"/>
      <c r="H4" s="153"/>
      <c r="I4" s="154"/>
      <c r="K4" s="30"/>
    </row>
    <row r="5" spans="2:12" x14ac:dyDescent="0.25">
      <c r="B5" s="90" t="s">
        <v>167</v>
      </c>
      <c r="C5" s="94">
        <v>29000</v>
      </c>
      <c r="D5" s="94">
        <f t="shared" ref="D5" si="0">D27</f>
        <v>0</v>
      </c>
      <c r="E5" s="94">
        <v>5841.01</v>
      </c>
      <c r="F5" s="94">
        <v>0</v>
      </c>
      <c r="G5" s="94">
        <f>962.37+4490.49-0.01</f>
        <v>5452.8499999999995</v>
      </c>
      <c r="H5" s="94">
        <v>0</v>
      </c>
      <c r="I5" s="95">
        <f>SUM(C5:H5)</f>
        <v>40293.86</v>
      </c>
      <c r="K5" s="30"/>
    </row>
    <row r="6" spans="2:12" x14ac:dyDescent="0.25">
      <c r="B6" s="88" t="s">
        <v>81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7">
        <v>0</v>
      </c>
      <c r="K6" s="30"/>
    </row>
    <row r="7" spans="2:12" x14ac:dyDescent="0.25">
      <c r="B7" s="88" t="s">
        <v>82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7">
        <v>0</v>
      </c>
      <c r="K7" s="30"/>
    </row>
    <row r="8" spans="2:12" x14ac:dyDescent="0.25">
      <c r="B8" s="90" t="s">
        <v>83</v>
      </c>
      <c r="C8" s="94">
        <f>C5+C6+C7</f>
        <v>29000</v>
      </c>
      <c r="D8" s="94">
        <f t="shared" ref="D8:H8" si="1">D5+D6+D7</f>
        <v>0</v>
      </c>
      <c r="E8" s="94">
        <f t="shared" si="1"/>
        <v>5841.01</v>
      </c>
      <c r="F8" s="94">
        <f t="shared" si="1"/>
        <v>0</v>
      </c>
      <c r="G8" s="94">
        <f t="shared" si="1"/>
        <v>5452.8499999999995</v>
      </c>
      <c r="H8" s="94">
        <f t="shared" si="1"/>
        <v>0</v>
      </c>
      <c r="I8" s="95">
        <f>I5+I6+I7</f>
        <v>40293.86</v>
      </c>
      <c r="K8" s="30"/>
    </row>
    <row r="9" spans="2:12" x14ac:dyDescent="0.25">
      <c r="B9" s="88" t="s">
        <v>152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7">
        <f t="shared" ref="I9:I11" si="2">SUM(C9:H9)</f>
        <v>0</v>
      </c>
      <c r="K9" s="30"/>
    </row>
    <row r="10" spans="2:12" x14ac:dyDescent="0.25">
      <c r="B10" s="88" t="s">
        <v>153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7">
        <f t="shared" si="2"/>
        <v>0</v>
      </c>
      <c r="K10" s="30"/>
    </row>
    <row r="11" spans="2:12" x14ac:dyDescent="0.25">
      <c r="B11" s="88" t="s">
        <v>154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7">
        <f t="shared" si="2"/>
        <v>0</v>
      </c>
      <c r="K11" s="30"/>
    </row>
    <row r="12" spans="2:12" x14ac:dyDescent="0.25">
      <c r="B12" s="89" t="s">
        <v>84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f>'Bilans LLF'!C35</f>
        <v>812.77</v>
      </c>
      <c r="I12" s="170">
        <f>SUM(C12:H12)</f>
        <v>812.77</v>
      </c>
      <c r="K12" s="30"/>
    </row>
    <row r="13" spans="2:12" x14ac:dyDescent="0.25">
      <c r="B13" s="88" t="s">
        <v>85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170">
        <f>SUM(C13:H13)</f>
        <v>0</v>
      </c>
      <c r="J13" s="114"/>
      <c r="K13" s="114"/>
      <c r="L13" s="114"/>
    </row>
    <row r="14" spans="2:12" x14ac:dyDescent="0.25">
      <c r="B14" s="88" t="s">
        <v>86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170">
        <v>0</v>
      </c>
      <c r="J14" s="114"/>
      <c r="K14" s="114"/>
      <c r="L14" s="114"/>
    </row>
    <row r="15" spans="2:12" x14ac:dyDescent="0.25">
      <c r="B15" s="90" t="s">
        <v>168</v>
      </c>
      <c r="C15" s="94">
        <f>SUM(C8:C14)</f>
        <v>29000</v>
      </c>
      <c r="D15" s="94">
        <f t="shared" ref="D15:H15" si="3">SUM(D8:D14)</f>
        <v>0</v>
      </c>
      <c r="E15" s="94">
        <f t="shared" si="3"/>
        <v>5841.01</v>
      </c>
      <c r="F15" s="94">
        <f t="shared" si="3"/>
        <v>0</v>
      </c>
      <c r="G15" s="94">
        <f t="shared" si="3"/>
        <v>5452.8499999999995</v>
      </c>
      <c r="H15" s="94">
        <f t="shared" si="3"/>
        <v>812.77</v>
      </c>
      <c r="I15" s="169">
        <f>SUM(I8:I14)</f>
        <v>41106.629999999997</v>
      </c>
      <c r="J15" s="112"/>
      <c r="K15" s="114"/>
      <c r="L15" s="114"/>
    </row>
    <row r="16" spans="2:12" ht="15" customHeight="1" x14ac:dyDescent="0.25">
      <c r="B16" s="152" t="s">
        <v>170</v>
      </c>
      <c r="C16" s="153"/>
      <c r="D16" s="153"/>
      <c r="E16" s="153"/>
      <c r="F16" s="153"/>
      <c r="G16" s="153"/>
      <c r="H16" s="153"/>
      <c r="I16" s="172"/>
      <c r="J16" s="114"/>
      <c r="K16" s="114"/>
      <c r="L16" s="114"/>
    </row>
    <row r="17" spans="2:12" x14ac:dyDescent="0.25">
      <c r="B17" s="90" t="s">
        <v>151</v>
      </c>
      <c r="C17" s="94">
        <v>28200</v>
      </c>
      <c r="D17" s="94">
        <v>0</v>
      </c>
      <c r="E17" s="94">
        <v>6590.32</v>
      </c>
      <c r="F17" s="94">
        <v>1428.3</v>
      </c>
      <c r="G17" s="94">
        <v>0</v>
      </c>
      <c r="H17" s="94">
        <v>0</v>
      </c>
      <c r="I17" s="169">
        <f>SUM(C17:H17)</f>
        <v>36218.620000000003</v>
      </c>
      <c r="J17" s="114"/>
      <c r="K17" s="168"/>
      <c r="L17" s="112"/>
    </row>
    <row r="18" spans="2:12" x14ac:dyDescent="0.25">
      <c r="B18" s="88" t="s">
        <v>81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170">
        <v>0</v>
      </c>
      <c r="J18" s="114"/>
      <c r="K18" s="114"/>
      <c r="L18" s="114"/>
    </row>
    <row r="19" spans="2:12" x14ac:dyDescent="0.25">
      <c r="B19" s="88" t="s">
        <v>82</v>
      </c>
      <c r="C19" s="96">
        <v>0</v>
      </c>
      <c r="D19" s="96">
        <v>0</v>
      </c>
      <c r="E19" s="96">
        <v>0</v>
      </c>
      <c r="F19" s="96"/>
      <c r="G19" s="96">
        <v>0</v>
      </c>
      <c r="H19" s="96">
        <v>0</v>
      </c>
      <c r="I19" s="170">
        <v>0</v>
      </c>
      <c r="J19" s="114"/>
      <c r="K19" s="114"/>
      <c r="L19" s="114"/>
    </row>
    <row r="20" spans="2:12" x14ac:dyDescent="0.25">
      <c r="B20" s="90" t="s">
        <v>83</v>
      </c>
      <c r="C20" s="94">
        <f>C17+C18+C19</f>
        <v>28200</v>
      </c>
      <c r="D20" s="94">
        <f t="shared" ref="D20:H20" si="4">D17+D18+D19</f>
        <v>0</v>
      </c>
      <c r="E20" s="94">
        <f t="shared" si="4"/>
        <v>6590.32</v>
      </c>
      <c r="F20" s="94">
        <f t="shared" si="4"/>
        <v>1428.3</v>
      </c>
      <c r="G20" s="94">
        <f t="shared" si="4"/>
        <v>0</v>
      </c>
      <c r="H20" s="94">
        <f t="shared" si="4"/>
        <v>0</v>
      </c>
      <c r="I20" s="169">
        <f>I17+I18+I19</f>
        <v>36218.620000000003</v>
      </c>
      <c r="J20" s="114"/>
      <c r="K20" s="114"/>
      <c r="L20" s="114"/>
    </row>
    <row r="21" spans="2:12" x14ac:dyDescent="0.25">
      <c r="B21" s="88" t="s">
        <v>152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170">
        <f>SUM(C21:H21)</f>
        <v>0</v>
      </c>
      <c r="J21" s="114"/>
      <c r="K21" s="114"/>
      <c r="L21" s="114"/>
    </row>
    <row r="22" spans="2:12" x14ac:dyDescent="0.25">
      <c r="B22" s="88" t="s">
        <v>153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170">
        <f t="shared" ref="I22:I26" si="5">SUM(C22:H22)</f>
        <v>0</v>
      </c>
      <c r="J22" s="114"/>
      <c r="K22" s="114"/>
      <c r="L22" s="114"/>
    </row>
    <row r="23" spans="2:12" x14ac:dyDescent="0.25">
      <c r="B23" s="88" t="s">
        <v>154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170">
        <f>SUM(C23:H23)</f>
        <v>0</v>
      </c>
      <c r="J23" s="114"/>
      <c r="K23" s="114"/>
      <c r="L23" s="114"/>
    </row>
    <row r="24" spans="2:12" x14ac:dyDescent="0.25">
      <c r="B24" s="89" t="s">
        <v>84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1066.4599999999964</v>
      </c>
      <c r="I24" s="170">
        <f t="shared" si="5"/>
        <v>1066.4599999999964</v>
      </c>
      <c r="J24" s="114"/>
      <c r="K24" s="114"/>
      <c r="L24" s="114"/>
    </row>
    <row r="25" spans="2:12" x14ac:dyDescent="0.25">
      <c r="B25" s="88" t="s">
        <v>85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170">
        <f t="shared" si="5"/>
        <v>0</v>
      </c>
      <c r="J25" s="114"/>
      <c r="K25" s="114"/>
      <c r="L25" s="114"/>
    </row>
    <row r="26" spans="2:12" x14ac:dyDescent="0.25">
      <c r="B26" s="88" t="s">
        <v>86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170">
        <f t="shared" si="5"/>
        <v>0</v>
      </c>
      <c r="J26" s="114"/>
      <c r="K26" s="114"/>
      <c r="L26" s="114"/>
    </row>
    <row r="27" spans="2:12" ht="15.75" thickBot="1" x14ac:dyDescent="0.3">
      <c r="B27" s="22" t="s">
        <v>169</v>
      </c>
      <c r="C27" s="98">
        <f>SUM(C20:C26)</f>
        <v>28200</v>
      </c>
      <c r="D27" s="98">
        <f t="shared" ref="D27:H27" si="6">SUM(D20:D26)</f>
        <v>0</v>
      </c>
      <c r="E27" s="98">
        <f t="shared" si="6"/>
        <v>6590.32</v>
      </c>
      <c r="F27" s="98">
        <f t="shared" si="6"/>
        <v>1428.3</v>
      </c>
      <c r="G27" s="98">
        <f t="shared" si="6"/>
        <v>0</v>
      </c>
      <c r="H27" s="98">
        <f t="shared" si="6"/>
        <v>1066.4599999999964</v>
      </c>
      <c r="I27" s="171">
        <f>SUM(I20:I26)</f>
        <v>37285.08</v>
      </c>
      <c r="J27" s="112"/>
      <c r="K27" s="114"/>
      <c r="L27" s="114"/>
    </row>
    <row r="28" spans="2:12" ht="15.75" thickTop="1" x14ac:dyDescent="0.25">
      <c r="J28" s="114"/>
      <c r="K28" s="114"/>
      <c r="L28" s="114"/>
    </row>
    <row r="29" spans="2:12" x14ac:dyDescent="0.25">
      <c r="J29" s="114"/>
      <c r="K29" s="114"/>
      <c r="L29" s="114"/>
    </row>
  </sheetData>
  <mergeCells count="3">
    <mergeCell ref="B4:I4"/>
    <mergeCell ref="B16:I16"/>
    <mergeCell ref="C2:I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workbookViewId="0">
      <selection activeCell="K18" sqref="K18"/>
    </sheetView>
  </sheetViews>
  <sheetFormatPr defaultRowHeight="15" x14ac:dyDescent="0.25"/>
  <cols>
    <col min="1" max="1" width="5.42578125" customWidth="1"/>
    <col min="2" max="2" width="48.5703125" customWidth="1"/>
    <col min="3" max="3" width="15" style="42" customWidth="1"/>
    <col min="4" max="4" width="15.28515625" style="42" bestFit="1" customWidth="1"/>
    <col min="5" max="5" width="13.7109375" customWidth="1"/>
    <col min="6" max="6" width="9.85546875" hidden="1" customWidth="1"/>
    <col min="7" max="7" width="0" hidden="1" customWidth="1"/>
    <col min="8" max="8" width="9.85546875" hidden="1" customWidth="1"/>
    <col min="9" max="10" width="0" hidden="1" customWidth="1"/>
    <col min="11" max="11" width="15.28515625" customWidth="1"/>
  </cols>
  <sheetData>
    <row r="1" spans="2:13" ht="15.75" thickBot="1" x14ac:dyDescent="0.3"/>
    <row r="2" spans="2:13" ht="16.5" thickTop="1" thickBot="1" x14ac:dyDescent="0.3">
      <c r="B2" s="34"/>
      <c r="C2" s="209" t="s">
        <v>25</v>
      </c>
      <c r="D2" s="210"/>
    </row>
    <row r="3" spans="2:13" ht="35.25" thickTop="1" thickBot="1" x14ac:dyDescent="0.3">
      <c r="B3" s="180"/>
      <c r="C3" s="181" t="s">
        <v>162</v>
      </c>
      <c r="D3" s="182" t="s">
        <v>163</v>
      </c>
      <c r="F3" s="85" t="s">
        <v>148</v>
      </c>
      <c r="G3" s="86" t="s">
        <v>149</v>
      </c>
      <c r="H3" s="85" t="s">
        <v>150</v>
      </c>
      <c r="I3" s="86" t="s">
        <v>147</v>
      </c>
    </row>
    <row r="4" spans="2:13" ht="15.75" thickTop="1" x14ac:dyDescent="0.25">
      <c r="B4" s="35" t="s">
        <v>114</v>
      </c>
      <c r="C4" s="69"/>
      <c r="D4" s="133"/>
      <c r="F4" s="83"/>
      <c r="G4" s="84"/>
      <c r="H4" s="83"/>
      <c r="I4" s="84"/>
    </row>
    <row r="5" spans="2:13" x14ac:dyDescent="0.25">
      <c r="B5" s="36" t="s">
        <v>171</v>
      </c>
      <c r="C5" s="128">
        <v>1066.4599999999964</v>
      </c>
      <c r="D5" s="134">
        <v>1066.4599999999964</v>
      </c>
      <c r="F5" s="70">
        <v>1354.15</v>
      </c>
      <c r="G5" s="82" t="e">
        <f>#REF!-F5</f>
        <v>#REF!</v>
      </c>
      <c r="H5" s="70">
        <v>2903.43</v>
      </c>
      <c r="I5" s="82" t="e">
        <f>#REF!-H5</f>
        <v>#REF!</v>
      </c>
    </row>
    <row r="6" spans="2:13" x14ac:dyDescent="0.25">
      <c r="B6" s="36" t="s">
        <v>121</v>
      </c>
      <c r="C6" s="128">
        <v>-884.32199999999978</v>
      </c>
      <c r="D6" s="134">
        <v>-8217.9600000000009</v>
      </c>
      <c r="E6" s="37"/>
      <c r="F6" s="71">
        <f t="shared" ref="F6:H6" si="0">SUM(F7:F16)</f>
        <v>2728.38</v>
      </c>
      <c r="G6" s="82" t="e">
        <f>#REF!-F6</f>
        <v>#REF!</v>
      </c>
      <c r="H6" s="71">
        <f t="shared" si="0"/>
        <v>-2580.8700000000003</v>
      </c>
      <c r="I6" s="82" t="e">
        <f>#REF!-H6</f>
        <v>#REF!</v>
      </c>
    </row>
    <row r="7" spans="2:13" ht="22.5" x14ac:dyDescent="0.25">
      <c r="B7" s="38" t="s">
        <v>122</v>
      </c>
      <c r="C7" s="129">
        <v>909.14</v>
      </c>
      <c r="D7" s="135">
        <v>786.94</v>
      </c>
      <c r="E7" s="39"/>
      <c r="F7" s="72">
        <v>2314.8000000000002</v>
      </c>
      <c r="G7" s="82" t="e">
        <f>#REF!-F7</f>
        <v>#REF!</v>
      </c>
      <c r="H7" s="72">
        <v>2423.06</v>
      </c>
      <c r="I7" s="82" t="e">
        <f>#REF!-H7</f>
        <v>#REF!</v>
      </c>
    </row>
    <row r="8" spans="2:13" x14ac:dyDescent="0.25">
      <c r="B8" s="38" t="s">
        <v>123</v>
      </c>
      <c r="C8" s="129">
        <v>-165.7</v>
      </c>
      <c r="D8" s="135">
        <v>91</v>
      </c>
      <c r="F8" s="73">
        <v>103.25</v>
      </c>
      <c r="G8" s="82" t="e">
        <f>#REF!-F8</f>
        <v>#REF!</v>
      </c>
      <c r="H8" s="73">
        <v>-406.4</v>
      </c>
      <c r="I8" s="82" t="e">
        <f>#REF!-H8</f>
        <v>#REF!</v>
      </c>
    </row>
    <row r="9" spans="2:13" x14ac:dyDescent="0.25">
      <c r="B9" s="38" t="s">
        <v>124</v>
      </c>
      <c r="C9" s="129">
        <v>130.38999999999999</v>
      </c>
      <c r="D9" s="135">
        <v>180.31</v>
      </c>
      <c r="F9" s="73">
        <v>0</v>
      </c>
      <c r="G9" s="82" t="e">
        <f>#REF!-F9</f>
        <v>#REF!</v>
      </c>
      <c r="H9" s="73">
        <v>0</v>
      </c>
      <c r="I9" s="82" t="e">
        <f>#REF!-H9</f>
        <v>#REF!</v>
      </c>
    </row>
    <row r="10" spans="2:13" x14ac:dyDescent="0.25">
      <c r="B10" s="38" t="s">
        <v>125</v>
      </c>
      <c r="C10" s="129">
        <v>-0.63</v>
      </c>
      <c r="D10" s="135">
        <v>0</v>
      </c>
      <c r="F10" s="73">
        <v>0</v>
      </c>
      <c r="G10" s="82" t="e">
        <f>#REF!-F10</f>
        <v>#REF!</v>
      </c>
      <c r="H10" s="73">
        <v>0</v>
      </c>
      <c r="I10" s="82" t="e">
        <f>#REF!-H10</f>
        <v>#REF!</v>
      </c>
    </row>
    <row r="11" spans="2:13" x14ac:dyDescent="0.25">
      <c r="B11" s="38" t="s">
        <v>126</v>
      </c>
      <c r="C11" s="129">
        <v>-890.92</v>
      </c>
      <c r="D11" s="135">
        <v>-184.99</v>
      </c>
      <c r="F11" s="73">
        <v>473.28</v>
      </c>
      <c r="G11" s="82" t="e">
        <f>#REF!-F11</f>
        <v>#REF!</v>
      </c>
      <c r="H11" s="73">
        <v>354.06</v>
      </c>
      <c r="I11" s="82" t="e">
        <f>#REF!-H11</f>
        <v>#REF!</v>
      </c>
    </row>
    <row r="12" spans="2:13" x14ac:dyDescent="0.25">
      <c r="B12" s="38" t="s">
        <v>127</v>
      </c>
      <c r="C12" s="129">
        <v>3015.52</v>
      </c>
      <c r="D12" s="135">
        <v>1888.34</v>
      </c>
      <c r="F12" s="73">
        <v>-3657.07</v>
      </c>
      <c r="G12" s="82" t="e">
        <f>#REF!-F12</f>
        <v>#REF!</v>
      </c>
      <c r="H12" s="73">
        <v>-4246.87</v>
      </c>
      <c r="I12" s="82" t="e">
        <f>#REF!-H12</f>
        <v>#REF!</v>
      </c>
      <c r="M12" s="103"/>
    </row>
    <row r="13" spans="2:13" x14ac:dyDescent="0.25">
      <c r="B13" s="38" t="s">
        <v>128</v>
      </c>
      <c r="C13" s="129">
        <v>-3154.04</v>
      </c>
      <c r="D13" s="135">
        <v>-6922.69</v>
      </c>
      <c r="F13" s="73">
        <v>-834.48</v>
      </c>
      <c r="G13" s="82" t="e">
        <f>#REF!-F13</f>
        <v>#REF!</v>
      </c>
      <c r="H13" s="73">
        <v>542.99</v>
      </c>
      <c r="I13" s="82" t="e">
        <f>#REF!-H13</f>
        <v>#REF!</v>
      </c>
    </row>
    <row r="14" spans="2:13" ht="22.5" x14ac:dyDescent="0.25">
      <c r="B14" s="38" t="s">
        <v>129</v>
      </c>
      <c r="C14" s="129">
        <v>-705.14</v>
      </c>
      <c r="D14" s="135">
        <v>-5434.95</v>
      </c>
      <c r="F14" s="73">
        <v>5086.1400000000003</v>
      </c>
      <c r="G14" s="82" t="e">
        <f>#REF!-F14</f>
        <v>#REF!</v>
      </c>
      <c r="H14" s="73">
        <v>-666.89</v>
      </c>
      <c r="I14" s="82" t="e">
        <f>#REF!-H14</f>
        <v>#REF!</v>
      </c>
    </row>
    <row r="15" spans="2:13" x14ac:dyDescent="0.25">
      <c r="B15" s="38" t="s">
        <v>130</v>
      </c>
      <c r="C15" s="129">
        <v>-57.97</v>
      </c>
      <c r="D15" s="135">
        <v>1378.08</v>
      </c>
      <c r="F15" s="73">
        <v>-757.54</v>
      </c>
      <c r="G15" s="82" t="e">
        <f>#REF!-F15</f>
        <v>#REF!</v>
      </c>
      <c r="H15" s="73">
        <v>-580.82000000000005</v>
      </c>
      <c r="I15" s="82" t="e">
        <f>#REF!-H15</f>
        <v>#REF!</v>
      </c>
    </row>
    <row r="16" spans="2:13" x14ac:dyDescent="0.25">
      <c r="B16" s="38" t="s">
        <v>131</v>
      </c>
      <c r="C16" s="129">
        <v>35.027999999999999</v>
      </c>
      <c r="D16" s="135">
        <v>0</v>
      </c>
      <c r="F16" s="73">
        <v>0</v>
      </c>
      <c r="G16" s="82" t="e">
        <f>#REF!-F16</f>
        <v>#REF!</v>
      </c>
      <c r="H16" s="73">
        <v>0</v>
      </c>
      <c r="I16" s="82" t="e">
        <f>#REF!-H16</f>
        <v>#REF!</v>
      </c>
    </row>
    <row r="17" spans="2:11" ht="22.5" x14ac:dyDescent="0.25">
      <c r="B17" s="40" t="s">
        <v>132</v>
      </c>
      <c r="C17" s="130">
        <v>182.13799999999662</v>
      </c>
      <c r="D17" s="136">
        <v>-7151.5000000000045</v>
      </c>
      <c r="E17" s="53"/>
      <c r="F17" s="74">
        <f>F5+F6</f>
        <v>4082.53</v>
      </c>
      <c r="G17" s="82" t="e">
        <f>#REF!-F17</f>
        <v>#REF!</v>
      </c>
      <c r="H17" s="74">
        <f>H5+H6</f>
        <v>322.55999999999949</v>
      </c>
      <c r="I17" s="82" t="e">
        <f>#REF!-H17</f>
        <v>#REF!</v>
      </c>
    </row>
    <row r="18" spans="2:11" x14ac:dyDescent="0.25">
      <c r="B18" s="35" t="s">
        <v>115</v>
      </c>
      <c r="C18" s="130"/>
      <c r="D18" s="136"/>
      <c r="F18" s="75"/>
      <c r="G18" s="82" t="e">
        <f>#REF!-F18</f>
        <v>#REF!</v>
      </c>
      <c r="H18" s="75"/>
      <c r="I18" s="82" t="e">
        <f>#REF!-H18</f>
        <v>#REF!</v>
      </c>
    </row>
    <row r="19" spans="2:11" x14ac:dyDescent="0.25">
      <c r="B19" s="36" t="s">
        <v>116</v>
      </c>
      <c r="C19" s="128">
        <v>0.63</v>
      </c>
      <c r="D19" s="134">
        <v>2.75</v>
      </c>
      <c r="F19" s="71">
        <f>F20+F21+F22+F23</f>
        <v>26.47</v>
      </c>
      <c r="G19" s="82" t="e">
        <f>#REF!-F19</f>
        <v>#REF!</v>
      </c>
      <c r="H19" s="71">
        <f>H20+H21+H22+H23</f>
        <v>14.77</v>
      </c>
      <c r="I19" s="82" t="e">
        <f>#REF!-H19</f>
        <v>#REF!</v>
      </c>
    </row>
    <row r="20" spans="2:11" ht="22.5" x14ac:dyDescent="0.25">
      <c r="B20" s="38" t="s">
        <v>133</v>
      </c>
      <c r="C20" s="129">
        <v>0.63</v>
      </c>
      <c r="D20" s="135">
        <v>2.75</v>
      </c>
      <c r="F20" s="76">
        <v>26.47</v>
      </c>
      <c r="G20" s="82" t="e">
        <f>#REF!-F20</f>
        <v>#REF!</v>
      </c>
      <c r="H20" s="76">
        <v>14.77</v>
      </c>
      <c r="I20" s="82" t="e">
        <f>#REF!-H20</f>
        <v>#REF!</v>
      </c>
    </row>
    <row r="21" spans="2:11" ht="22.5" x14ac:dyDescent="0.25">
      <c r="B21" s="38" t="s">
        <v>134</v>
      </c>
      <c r="C21" s="129">
        <v>0</v>
      </c>
      <c r="D21" s="135">
        <v>0</v>
      </c>
      <c r="F21" s="76">
        <v>0</v>
      </c>
      <c r="G21" s="82" t="e">
        <f>#REF!-F21</f>
        <v>#REF!</v>
      </c>
      <c r="H21" s="76">
        <v>0</v>
      </c>
      <c r="I21" s="82" t="e">
        <f>#REF!-H21</f>
        <v>#REF!</v>
      </c>
    </row>
    <row r="22" spans="2:11" x14ac:dyDescent="0.25">
      <c r="B22" s="38" t="s">
        <v>135</v>
      </c>
      <c r="C22" s="129">
        <v>0</v>
      </c>
      <c r="D22" s="135">
        <v>0</v>
      </c>
      <c r="F22" s="76">
        <v>0</v>
      </c>
      <c r="G22" s="82" t="e">
        <f>#REF!-F22</f>
        <v>#REF!</v>
      </c>
      <c r="H22" s="76">
        <v>0</v>
      </c>
      <c r="I22" s="82" t="e">
        <f>#REF!-H22</f>
        <v>#REF!</v>
      </c>
    </row>
    <row r="23" spans="2:11" x14ac:dyDescent="0.25">
      <c r="B23" s="38" t="s">
        <v>136</v>
      </c>
      <c r="C23" s="129">
        <v>0</v>
      </c>
      <c r="D23" s="135">
        <v>0</v>
      </c>
      <c r="F23" s="76">
        <v>0</v>
      </c>
      <c r="G23" s="82" t="e">
        <f>#REF!-F23</f>
        <v>#REF!</v>
      </c>
      <c r="H23" s="76">
        <v>0</v>
      </c>
      <c r="I23" s="82" t="e">
        <f>#REF!-H23</f>
        <v>#REF!</v>
      </c>
    </row>
    <row r="24" spans="2:11" x14ac:dyDescent="0.25">
      <c r="B24" s="36" t="s">
        <v>117</v>
      </c>
      <c r="C24" s="128">
        <v>3160.87</v>
      </c>
      <c r="D24" s="134">
        <v>251.4</v>
      </c>
      <c r="F24" s="71">
        <f>F25+F26+F27+F28</f>
        <v>2231.29</v>
      </c>
      <c r="G24" s="82" t="e">
        <f>#REF!-F24</f>
        <v>#REF!</v>
      </c>
      <c r="H24" s="71">
        <f>H25+H26+H27+H28</f>
        <v>1728.59</v>
      </c>
      <c r="I24" s="82" t="e">
        <f>#REF!-H24</f>
        <v>#REF!</v>
      </c>
      <c r="K24" s="53"/>
    </row>
    <row r="25" spans="2:11" ht="22.5" x14ac:dyDescent="0.25">
      <c r="B25" s="38" t="s">
        <v>137</v>
      </c>
      <c r="C25" s="129">
        <v>3160.87</v>
      </c>
      <c r="D25" s="135">
        <v>251.4</v>
      </c>
      <c r="F25" s="76">
        <v>2231.29</v>
      </c>
      <c r="G25" s="82" t="e">
        <f>#REF!-F25</f>
        <v>#REF!</v>
      </c>
      <c r="H25" s="76">
        <v>1728.59</v>
      </c>
      <c r="I25" s="82" t="e">
        <f>#REF!-H25</f>
        <v>#REF!</v>
      </c>
    </row>
    <row r="26" spans="2:11" ht="22.5" x14ac:dyDescent="0.25">
      <c r="B26" s="38" t="s">
        <v>138</v>
      </c>
      <c r="C26" s="129">
        <v>0</v>
      </c>
      <c r="D26" s="135">
        <v>0</v>
      </c>
      <c r="F26" s="76">
        <v>0</v>
      </c>
      <c r="G26" s="82" t="e">
        <f>#REF!-F26</f>
        <v>#REF!</v>
      </c>
      <c r="H26" s="76">
        <v>0</v>
      </c>
      <c r="I26" s="82" t="e">
        <f>#REF!-H26</f>
        <v>#REF!</v>
      </c>
    </row>
    <row r="27" spans="2:11" x14ac:dyDescent="0.25">
      <c r="B27" s="38" t="s">
        <v>139</v>
      </c>
      <c r="C27" s="129">
        <v>0</v>
      </c>
      <c r="D27" s="135">
        <v>0</v>
      </c>
      <c r="F27" s="77">
        <v>0</v>
      </c>
      <c r="G27" s="82" t="e">
        <f>#REF!-F27</f>
        <v>#REF!</v>
      </c>
      <c r="H27" s="77">
        <v>0</v>
      </c>
      <c r="I27" s="82" t="e">
        <f>#REF!-H27</f>
        <v>#REF!</v>
      </c>
    </row>
    <row r="28" spans="2:11" x14ac:dyDescent="0.25">
      <c r="B28" s="38" t="s">
        <v>140</v>
      </c>
      <c r="C28" s="129">
        <v>0</v>
      </c>
      <c r="D28" s="135">
        <v>0</v>
      </c>
      <c r="F28" s="77">
        <v>0</v>
      </c>
      <c r="G28" s="82" t="e">
        <f>#REF!-F28</f>
        <v>#REF!</v>
      </c>
      <c r="H28" s="77">
        <v>0</v>
      </c>
      <c r="I28" s="82" t="e">
        <f>#REF!-H28</f>
        <v>#REF!</v>
      </c>
    </row>
    <row r="29" spans="2:11" ht="22.5" x14ac:dyDescent="0.25">
      <c r="B29" s="40" t="s">
        <v>141</v>
      </c>
      <c r="C29" s="130">
        <v>-3160.24</v>
      </c>
      <c r="D29" s="136">
        <v>-248.65</v>
      </c>
      <c r="F29" s="74">
        <f>F19-F24</f>
        <v>-2204.8200000000002</v>
      </c>
      <c r="G29" s="82" t="e">
        <f>#REF!-F29</f>
        <v>#REF!</v>
      </c>
      <c r="H29" s="74">
        <f>H19-H24</f>
        <v>-1713.82</v>
      </c>
      <c r="I29" s="82" t="e">
        <f>#REF!-H29</f>
        <v>#REF!</v>
      </c>
    </row>
    <row r="30" spans="2:11" x14ac:dyDescent="0.25">
      <c r="B30" s="35" t="s">
        <v>118</v>
      </c>
      <c r="C30" s="130"/>
      <c r="D30" s="136"/>
      <c r="F30" s="78"/>
      <c r="G30" s="82" t="e">
        <f>#REF!-F30</f>
        <v>#REF!</v>
      </c>
      <c r="H30" s="78"/>
      <c r="I30" s="82" t="e">
        <f>#REF!-H30</f>
        <v>#REF!</v>
      </c>
    </row>
    <row r="31" spans="2:11" x14ac:dyDescent="0.25">
      <c r="B31" s="36" t="s">
        <v>116</v>
      </c>
      <c r="C31" s="128">
        <v>3973.3999999999996</v>
      </c>
      <c r="D31" s="134">
        <v>6350.09</v>
      </c>
      <c r="F31" s="76">
        <v>1212.4000000000001</v>
      </c>
      <c r="G31" s="82" t="e">
        <f>#REF!-F31</f>
        <v>#REF!</v>
      </c>
      <c r="H31" s="76">
        <v>3255.17</v>
      </c>
      <c r="I31" s="82" t="e">
        <f>#REF!-H31</f>
        <v>#REF!</v>
      </c>
    </row>
    <row r="32" spans="2:11" x14ac:dyDescent="0.25">
      <c r="B32" s="36" t="s">
        <v>117</v>
      </c>
      <c r="C32" s="128">
        <v>1850.2199999999998</v>
      </c>
      <c r="D32" s="134">
        <v>1070.1500000000001</v>
      </c>
      <c r="F32" s="76">
        <v>3014.15</v>
      </c>
      <c r="G32" s="82" t="e">
        <f>#REF!-F32</f>
        <v>#REF!</v>
      </c>
      <c r="H32" s="76">
        <v>2523.48</v>
      </c>
      <c r="I32" s="82" t="e">
        <f>#REF!-H32</f>
        <v>#REF!</v>
      </c>
    </row>
    <row r="33" spans="2:11" ht="22.5" x14ac:dyDescent="0.25">
      <c r="B33" s="40" t="s">
        <v>142</v>
      </c>
      <c r="C33" s="130">
        <v>2123.1799999999998</v>
      </c>
      <c r="D33" s="136">
        <v>5279.9400000000005</v>
      </c>
      <c r="F33" s="74"/>
      <c r="G33" s="82"/>
      <c r="H33" s="74"/>
      <c r="I33" s="82"/>
    </row>
    <row r="34" spans="2:11" x14ac:dyDescent="0.25">
      <c r="B34" s="35" t="s">
        <v>119</v>
      </c>
      <c r="C34" s="130">
        <v>-1108.6119999999974</v>
      </c>
      <c r="D34" s="136">
        <v>-2120.2100000000037</v>
      </c>
      <c r="E34" s="53"/>
      <c r="F34" s="79"/>
      <c r="G34" s="82"/>
      <c r="H34" s="79"/>
      <c r="I34" s="82"/>
    </row>
    <row r="35" spans="2:11" x14ac:dyDescent="0.25">
      <c r="B35" s="35" t="s">
        <v>143</v>
      </c>
      <c r="C35" s="131">
        <v>-1108.6100000000001</v>
      </c>
      <c r="D35" s="131">
        <v>-2120.21</v>
      </c>
      <c r="E35" s="53"/>
      <c r="F35" s="53"/>
      <c r="G35" s="53"/>
      <c r="H35" s="53"/>
      <c r="I35" s="53"/>
      <c r="J35" s="53"/>
      <c r="K35" s="53"/>
    </row>
    <row r="36" spans="2:11" ht="22.5" x14ac:dyDescent="0.25">
      <c r="B36" s="41" t="s">
        <v>144</v>
      </c>
      <c r="C36" s="129">
        <v>0</v>
      </c>
      <c r="D36" s="135">
        <v>0</v>
      </c>
      <c r="F36" s="76"/>
      <c r="G36" s="82"/>
      <c r="H36" s="76"/>
      <c r="I36" s="82"/>
    </row>
    <row r="37" spans="2:11" x14ac:dyDescent="0.25">
      <c r="B37" s="35" t="s">
        <v>113</v>
      </c>
      <c r="C37" s="130">
        <v>1519.51</v>
      </c>
      <c r="D37" s="136">
        <v>3628.88</v>
      </c>
      <c r="F37" s="80"/>
      <c r="G37" s="82"/>
      <c r="H37" s="80"/>
      <c r="I37" s="82"/>
    </row>
    <row r="38" spans="2:11" x14ac:dyDescent="0.25">
      <c r="B38" s="35" t="s">
        <v>145</v>
      </c>
      <c r="C38" s="130">
        <v>410.9</v>
      </c>
      <c r="D38" s="136">
        <v>1508.67</v>
      </c>
      <c r="F38" s="80"/>
      <c r="G38" s="82"/>
      <c r="H38" s="80"/>
      <c r="I38" s="82"/>
      <c r="K38" s="53"/>
    </row>
    <row r="39" spans="2:11" ht="15.75" thickBot="1" x14ac:dyDescent="0.3">
      <c r="B39" s="31" t="s">
        <v>120</v>
      </c>
      <c r="C39" s="132">
        <v>0</v>
      </c>
      <c r="D39" s="137">
        <v>0</v>
      </c>
      <c r="F39" s="81"/>
      <c r="G39" s="82"/>
      <c r="H39" s="81"/>
      <c r="I39" s="82"/>
    </row>
    <row r="40" spans="2:11" ht="15.75" thickTop="1" x14ac:dyDescent="0.25">
      <c r="E40" s="53"/>
      <c r="F40" s="53"/>
      <c r="G40" s="53"/>
      <c r="H40" s="53"/>
      <c r="I40" s="53"/>
      <c r="J40" s="53"/>
      <c r="K40" s="53"/>
    </row>
    <row r="41" spans="2:11" x14ac:dyDescent="0.25">
      <c r="F41" s="33"/>
      <c r="H41" s="33"/>
    </row>
  </sheetData>
  <mergeCells count="1">
    <mergeCell ref="C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zoomScaleNormal="100" workbookViewId="0">
      <selection activeCell="J10" sqref="J10"/>
    </sheetView>
  </sheetViews>
  <sheetFormatPr defaultRowHeight="15" x14ac:dyDescent="0.25"/>
  <cols>
    <col min="1" max="1" width="3.28515625" customWidth="1"/>
    <col min="2" max="2" width="39.28515625" customWidth="1"/>
    <col min="3" max="7" width="10.140625" customWidth="1"/>
    <col min="10" max="10" width="0" hidden="1" customWidth="1"/>
  </cols>
  <sheetData>
    <row r="2" spans="1:16" ht="15.75" thickBot="1" x14ac:dyDescent="0.3">
      <c r="C2" s="122"/>
      <c r="D2" s="122"/>
      <c r="E2" s="122"/>
      <c r="F2" s="122"/>
      <c r="G2" s="122"/>
    </row>
    <row r="3" spans="1:16" ht="15.75" thickTop="1" x14ac:dyDescent="0.25">
      <c r="B3" s="155"/>
      <c r="C3" s="183" t="s">
        <v>172</v>
      </c>
      <c r="D3" s="184" t="s">
        <v>172</v>
      </c>
      <c r="E3" s="184" t="s">
        <v>172</v>
      </c>
      <c r="F3" s="184" t="s">
        <v>172</v>
      </c>
      <c r="G3" s="185" t="s">
        <v>87</v>
      </c>
    </row>
    <row r="4" spans="1:16" ht="15.75" thickBot="1" x14ac:dyDescent="0.3">
      <c r="B4" s="156"/>
      <c r="C4" s="186" t="s">
        <v>174</v>
      </c>
      <c r="D4" s="187" t="s">
        <v>155</v>
      </c>
      <c r="E4" s="186" t="s">
        <v>175</v>
      </c>
      <c r="F4" s="187" t="s">
        <v>156</v>
      </c>
      <c r="G4" s="188"/>
    </row>
    <row r="5" spans="1:16" ht="15.75" thickTop="1" x14ac:dyDescent="0.25">
      <c r="A5" s="126"/>
      <c r="B5" s="123" t="s">
        <v>0</v>
      </c>
      <c r="C5" s="63">
        <v>25797.420000000002</v>
      </c>
      <c r="D5" s="99">
        <v>28402.5</v>
      </c>
      <c r="E5" s="104">
        <v>6217.8938995878425</v>
      </c>
      <c r="F5" s="104">
        <v>6779.610445409844</v>
      </c>
      <c r="G5" s="121">
        <v>90.827990493794559</v>
      </c>
    </row>
    <row r="6" spans="1:16" x14ac:dyDescent="0.25">
      <c r="A6" s="126"/>
      <c r="B6" s="124" t="s">
        <v>88</v>
      </c>
      <c r="C6" s="65">
        <v>909.14</v>
      </c>
      <c r="D6" s="65">
        <v>786.94</v>
      </c>
      <c r="E6" s="110">
        <v>219.12796162838342</v>
      </c>
      <c r="F6" s="110">
        <v>187.84074091755383</v>
      </c>
      <c r="G6" s="120">
        <v>115.52850280834623</v>
      </c>
    </row>
    <row r="7" spans="1:16" x14ac:dyDescent="0.25">
      <c r="A7" s="126"/>
      <c r="B7" s="125" t="s">
        <v>89</v>
      </c>
      <c r="C7" s="63">
        <v>8712.0500000000029</v>
      </c>
      <c r="D7" s="99">
        <v>8464.989999999998</v>
      </c>
      <c r="E7" s="104">
        <v>2099.8457422449328</v>
      </c>
      <c r="F7" s="104">
        <v>2020.573351792619</v>
      </c>
      <c r="G7" s="121">
        <v>102.91860947266333</v>
      </c>
    </row>
    <row r="8" spans="1:16" x14ac:dyDescent="0.25">
      <c r="A8" s="126"/>
      <c r="B8" s="124" t="s">
        <v>90</v>
      </c>
      <c r="C8" s="65">
        <v>402.78000000000293</v>
      </c>
      <c r="D8" s="65">
        <v>1188.8999999999974</v>
      </c>
      <c r="E8" s="110">
        <v>97.081154040830796</v>
      </c>
      <c r="F8" s="110">
        <v>283.78765455673778</v>
      </c>
      <c r="G8" s="120">
        <v>33.878374968458559</v>
      </c>
    </row>
    <row r="9" spans="1:16" x14ac:dyDescent="0.25">
      <c r="A9" s="126"/>
      <c r="B9" s="125" t="s">
        <v>91</v>
      </c>
      <c r="C9" s="63">
        <v>761.9900000000024</v>
      </c>
      <c r="D9" s="99">
        <v>1276.9199999999964</v>
      </c>
      <c r="E9" s="104">
        <v>183.66072934994875</v>
      </c>
      <c r="F9" s="104">
        <v>304.79782307728948</v>
      </c>
      <c r="G9" s="121">
        <v>59.674059455565306</v>
      </c>
    </row>
    <row r="10" spans="1:16" x14ac:dyDescent="0.25">
      <c r="A10" s="126"/>
      <c r="B10" s="124" t="s">
        <v>92</v>
      </c>
      <c r="C10" s="65">
        <v>812.77000000000248</v>
      </c>
      <c r="D10" s="65">
        <v>1066.4599999999964</v>
      </c>
      <c r="E10" s="162">
        <v>195.90011810359431</v>
      </c>
      <c r="F10" s="163">
        <v>254.56151238840798</v>
      </c>
      <c r="G10" s="120">
        <v>76.211953566003899</v>
      </c>
    </row>
    <row r="11" spans="1:16" x14ac:dyDescent="0.25">
      <c r="A11" s="126"/>
      <c r="B11" s="125" t="s">
        <v>93</v>
      </c>
      <c r="C11" s="64">
        <v>1671.1300000000024</v>
      </c>
      <c r="D11" s="100">
        <v>2063.8599999999965</v>
      </c>
      <c r="E11" s="161">
        <v>402.78869097833217</v>
      </c>
      <c r="F11" s="164">
        <v>492.63856399484331</v>
      </c>
      <c r="G11" s="121">
        <v>80.971093000494477</v>
      </c>
    </row>
    <row r="12" spans="1:16" x14ac:dyDescent="0.25">
      <c r="A12" s="126"/>
      <c r="B12" s="124" t="s">
        <v>94</v>
      </c>
      <c r="C12" s="66">
        <v>812.77000000000248</v>
      </c>
      <c r="D12" s="66">
        <v>1066.4599999999964</v>
      </c>
      <c r="E12" s="110">
        <v>195.90011810359431</v>
      </c>
      <c r="F12" s="110">
        <v>254.56151238840798</v>
      </c>
      <c r="G12" s="120">
        <v>76.211953566003899</v>
      </c>
      <c r="J12" s="114"/>
      <c r="K12" s="114"/>
      <c r="L12" s="114"/>
      <c r="M12" s="114"/>
      <c r="N12" s="114"/>
      <c r="O12" s="114"/>
      <c r="P12" s="114"/>
    </row>
    <row r="13" spans="1:16" x14ac:dyDescent="0.25">
      <c r="A13" s="126"/>
      <c r="B13" s="125" t="s">
        <v>22</v>
      </c>
      <c r="C13" s="64">
        <v>812.77000000000248</v>
      </c>
      <c r="D13" s="100">
        <v>1066.4599999999964</v>
      </c>
      <c r="E13" s="104">
        <v>195.90011810359431</v>
      </c>
      <c r="F13" s="104">
        <v>254.56151238840798</v>
      </c>
      <c r="G13" s="121">
        <v>76.211953566003899</v>
      </c>
      <c r="J13" s="114"/>
      <c r="K13" s="114"/>
      <c r="L13" s="114"/>
      <c r="M13" s="114"/>
      <c r="N13" s="114"/>
      <c r="O13" s="114"/>
      <c r="P13" s="114"/>
    </row>
    <row r="14" spans="1:16" x14ac:dyDescent="0.25">
      <c r="A14" s="126"/>
      <c r="B14" s="157"/>
      <c r="C14" s="184" t="s">
        <v>176</v>
      </c>
      <c r="D14" s="184" t="s">
        <v>176</v>
      </c>
      <c r="E14" s="184" t="s">
        <v>176</v>
      </c>
      <c r="F14" s="184" t="s">
        <v>176</v>
      </c>
      <c r="G14" s="188" t="s">
        <v>87</v>
      </c>
      <c r="J14" s="114"/>
      <c r="K14" s="114"/>
      <c r="L14" s="114"/>
      <c r="M14" s="114"/>
      <c r="N14" s="114"/>
      <c r="O14" s="114"/>
      <c r="P14" s="114"/>
    </row>
    <row r="15" spans="1:16" x14ac:dyDescent="0.25">
      <c r="A15" s="126"/>
      <c r="B15" s="158"/>
      <c r="C15" s="187" t="s">
        <v>174</v>
      </c>
      <c r="D15" s="187" t="s">
        <v>155</v>
      </c>
      <c r="E15" s="186" t="s">
        <v>175</v>
      </c>
      <c r="F15" s="187" t="s">
        <v>156</v>
      </c>
      <c r="G15" s="188"/>
      <c r="J15" s="114"/>
      <c r="K15" s="114"/>
      <c r="L15" s="114"/>
      <c r="M15" s="114"/>
      <c r="N15" s="114"/>
      <c r="O15" s="114"/>
      <c r="P15" s="114"/>
    </row>
    <row r="16" spans="1:16" x14ac:dyDescent="0.25">
      <c r="A16" s="126"/>
      <c r="B16" s="124" t="s">
        <v>95</v>
      </c>
      <c r="C16" s="101">
        <v>86661.819999999992</v>
      </c>
      <c r="D16" s="101">
        <v>82889.390000000014</v>
      </c>
      <c r="E16" s="101">
        <v>21193.890926876982</v>
      </c>
      <c r="F16" s="101">
        <v>19871.356651403643</v>
      </c>
      <c r="G16" s="116">
        <v>104.55116149364831</v>
      </c>
      <c r="J16" s="114"/>
      <c r="K16" s="167"/>
      <c r="L16" s="165"/>
      <c r="M16" s="165"/>
      <c r="N16" s="114"/>
      <c r="O16" s="114"/>
      <c r="P16" s="114"/>
    </row>
    <row r="17" spans="1:16" x14ac:dyDescent="0.25">
      <c r="A17" s="126"/>
      <c r="B17" s="125" t="s">
        <v>26</v>
      </c>
      <c r="C17" s="68">
        <v>34931.75</v>
      </c>
      <c r="D17" s="102">
        <v>31336.400000000001</v>
      </c>
      <c r="E17" s="102">
        <v>8542.8588897040827</v>
      </c>
      <c r="F17" s="102">
        <v>7512.3822309591742</v>
      </c>
      <c r="G17" s="117">
        <v>111.47339834824676</v>
      </c>
      <c r="J17" s="114"/>
      <c r="K17" s="167"/>
      <c r="L17" s="165"/>
      <c r="M17" s="165"/>
      <c r="N17" s="114"/>
      <c r="O17" s="114"/>
      <c r="P17" s="114"/>
    </row>
    <row r="18" spans="1:16" x14ac:dyDescent="0.25">
      <c r="A18" s="126"/>
      <c r="B18" s="124" t="s">
        <v>35</v>
      </c>
      <c r="C18" s="67">
        <v>51730.069999999992</v>
      </c>
      <c r="D18" s="101">
        <v>51552.990000000005</v>
      </c>
      <c r="E18" s="101">
        <v>12651.032037172899</v>
      </c>
      <c r="F18" s="101">
        <v>12358.974420444469</v>
      </c>
      <c r="G18" s="116">
        <v>100.34349123106145</v>
      </c>
      <c r="J18" s="114"/>
      <c r="K18" s="165"/>
      <c r="L18" s="166"/>
      <c r="M18" s="166"/>
      <c r="N18" s="114"/>
      <c r="O18" s="114"/>
      <c r="P18" s="114"/>
    </row>
    <row r="19" spans="1:16" x14ac:dyDescent="0.25">
      <c r="A19" s="126"/>
      <c r="B19" s="125" t="s">
        <v>36</v>
      </c>
      <c r="C19" s="68">
        <v>25246.6</v>
      </c>
      <c r="D19" s="102">
        <v>22750.87</v>
      </c>
      <c r="E19" s="102">
        <v>6174.2724382489596</v>
      </c>
      <c r="F19" s="102">
        <v>5454.143792103182</v>
      </c>
      <c r="G19" s="118">
        <v>110.9698222529512</v>
      </c>
      <c r="J19" s="114"/>
      <c r="K19" s="165"/>
      <c r="L19" s="166"/>
      <c r="M19" s="166"/>
      <c r="N19" s="114"/>
      <c r="O19" s="114"/>
      <c r="P19" s="114"/>
    </row>
    <row r="20" spans="1:16" x14ac:dyDescent="0.25">
      <c r="A20" s="126"/>
      <c r="B20" s="124" t="s">
        <v>96</v>
      </c>
      <c r="C20" s="67">
        <v>410.9</v>
      </c>
      <c r="D20" s="101">
        <v>1508.67</v>
      </c>
      <c r="E20" s="101">
        <v>100.48911714355586</v>
      </c>
      <c r="F20" s="101">
        <v>361.67861338191938</v>
      </c>
      <c r="G20" s="116">
        <v>27.235909774834788</v>
      </c>
      <c r="J20" s="114"/>
      <c r="K20" s="114"/>
      <c r="L20" s="114"/>
      <c r="M20" s="114"/>
      <c r="N20" s="114"/>
      <c r="O20" s="114"/>
      <c r="P20" s="114"/>
    </row>
    <row r="21" spans="1:16" x14ac:dyDescent="0.25">
      <c r="A21" s="126"/>
      <c r="B21" s="125" t="s">
        <v>97</v>
      </c>
      <c r="C21" s="102">
        <v>25048.3</v>
      </c>
      <c r="D21" s="102">
        <v>26520.97</v>
      </c>
      <c r="E21" s="102">
        <v>6125.7764734653938</v>
      </c>
      <c r="F21" s="102">
        <v>6357.9627454270858</v>
      </c>
      <c r="G21" s="117">
        <v>94.44714880338087</v>
      </c>
      <c r="J21" s="114"/>
      <c r="K21" s="114"/>
      <c r="L21" s="114"/>
      <c r="M21" s="114"/>
      <c r="N21" s="114"/>
      <c r="O21" s="114"/>
      <c r="P21" s="114"/>
    </row>
    <row r="22" spans="1:16" x14ac:dyDescent="0.25">
      <c r="A22" s="126"/>
      <c r="B22" s="124" t="s">
        <v>98</v>
      </c>
      <c r="C22" s="67">
        <v>25048.3</v>
      </c>
      <c r="D22" s="101">
        <v>26520.97</v>
      </c>
      <c r="E22" s="101">
        <v>6125.7764734653938</v>
      </c>
      <c r="F22" s="101">
        <v>6357.9627454270858</v>
      </c>
      <c r="G22" s="116">
        <v>94.44714880338087</v>
      </c>
      <c r="J22" s="114"/>
      <c r="K22" s="114"/>
      <c r="L22" s="114"/>
      <c r="M22" s="114"/>
      <c r="N22" s="114"/>
      <c r="O22" s="114"/>
      <c r="P22" s="114"/>
    </row>
    <row r="23" spans="1:16" x14ac:dyDescent="0.25">
      <c r="A23" s="126"/>
      <c r="B23" s="125" t="s">
        <v>99</v>
      </c>
      <c r="C23" s="68">
        <v>0</v>
      </c>
      <c r="D23" s="102">
        <v>0</v>
      </c>
      <c r="E23" s="102">
        <v>0</v>
      </c>
      <c r="F23" s="102">
        <v>0</v>
      </c>
      <c r="G23" s="117" t="s">
        <v>146</v>
      </c>
      <c r="J23" s="114"/>
      <c r="K23" s="114"/>
      <c r="L23" s="114"/>
      <c r="M23" s="114"/>
      <c r="N23" s="114"/>
      <c r="O23" s="114"/>
      <c r="P23" s="114"/>
    </row>
    <row r="24" spans="1:16" x14ac:dyDescent="0.25">
      <c r="A24" s="126"/>
      <c r="B24" s="124" t="s">
        <v>100</v>
      </c>
      <c r="C24" s="101">
        <v>45555.19</v>
      </c>
      <c r="D24" s="101">
        <v>45604.310000000005</v>
      </c>
      <c r="E24" s="101">
        <v>11140.912203472732</v>
      </c>
      <c r="F24" s="101">
        <v>10932.877040730709</v>
      </c>
      <c r="G24" s="116">
        <v>99.892290882155649</v>
      </c>
    </row>
    <row r="25" spans="1:16" x14ac:dyDescent="0.25">
      <c r="A25" s="126"/>
      <c r="B25" s="125" t="s">
        <v>101</v>
      </c>
      <c r="C25" s="68">
        <v>4063.1</v>
      </c>
      <c r="D25" s="102">
        <v>4913.49</v>
      </c>
      <c r="E25" s="102">
        <v>993.66593299095121</v>
      </c>
      <c r="F25" s="102">
        <v>1177.9277443482847</v>
      </c>
      <c r="G25" s="117">
        <v>82.69274995980453</v>
      </c>
    </row>
    <row r="26" spans="1:16" x14ac:dyDescent="0.25">
      <c r="A26" s="126"/>
      <c r="B26" s="124" t="s">
        <v>64</v>
      </c>
      <c r="C26" s="67">
        <v>41492.090000000004</v>
      </c>
      <c r="D26" s="101">
        <v>40690.820000000007</v>
      </c>
      <c r="E26" s="101">
        <v>10147.246270481781</v>
      </c>
      <c r="F26" s="101">
        <v>9754.949296382425</v>
      </c>
      <c r="G26" s="116">
        <v>101.96916650979261</v>
      </c>
    </row>
    <row r="27" spans="1:16" x14ac:dyDescent="0.25">
      <c r="A27" s="126"/>
      <c r="B27" s="125" t="s">
        <v>102</v>
      </c>
      <c r="C27" s="68">
        <v>41106.629999999997</v>
      </c>
      <c r="D27" s="102">
        <v>37285.08</v>
      </c>
      <c r="E27" s="102">
        <v>10052.978723404254</v>
      </c>
      <c r="F27" s="102">
        <v>8938.4796106729336</v>
      </c>
      <c r="G27" s="117">
        <v>110.24954217611977</v>
      </c>
    </row>
    <row r="28" spans="1:16" ht="15.75" thickBot="1" x14ac:dyDescent="0.3">
      <c r="A28" s="126"/>
      <c r="B28" s="127" t="s">
        <v>103</v>
      </c>
      <c r="C28" s="115">
        <v>29000</v>
      </c>
      <c r="D28" s="115">
        <v>28200</v>
      </c>
      <c r="E28" s="101">
        <v>7092.1985815602829</v>
      </c>
      <c r="F28" s="101">
        <v>6760.4823436338802</v>
      </c>
      <c r="G28" s="119">
        <v>102.83687943262412</v>
      </c>
    </row>
    <row r="29" spans="1:16" ht="15.75" thickTop="1" x14ac:dyDescent="0.25">
      <c r="A29" s="103"/>
      <c r="B29" s="103"/>
      <c r="C29" s="112"/>
      <c r="D29" s="112"/>
      <c r="E29" s="113"/>
    </row>
    <row r="30" spans="1:16" x14ac:dyDescent="0.25">
      <c r="A30" s="103"/>
      <c r="B30" s="103"/>
      <c r="C30" s="112"/>
      <c r="D30" s="112"/>
      <c r="E30" s="113"/>
    </row>
    <row r="31" spans="1:16" x14ac:dyDescent="0.25">
      <c r="C31" s="112"/>
      <c r="D31" s="112"/>
      <c r="E31" s="114"/>
    </row>
    <row r="32" spans="1:16" x14ac:dyDescent="0.25">
      <c r="C32" s="114"/>
      <c r="D32" s="114"/>
      <c r="E32" s="114"/>
    </row>
  </sheetData>
  <mergeCells count="4">
    <mergeCell ref="B3:B4"/>
    <mergeCell ref="G3:G4"/>
    <mergeCell ref="B14:B15"/>
    <mergeCell ref="G14:G1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D4" sqref="C4:D5"/>
    </sheetView>
  </sheetViews>
  <sheetFormatPr defaultRowHeight="15" x14ac:dyDescent="0.25"/>
  <cols>
    <col min="2" max="2" width="39" customWidth="1"/>
    <col min="3" max="4" width="11" customWidth="1"/>
  </cols>
  <sheetData>
    <row r="4" spans="2:4" x14ac:dyDescent="0.25">
      <c r="B4" s="159"/>
      <c r="C4" s="189" t="s">
        <v>172</v>
      </c>
      <c r="D4" s="190" t="s">
        <v>172</v>
      </c>
    </row>
    <row r="5" spans="2:4" x14ac:dyDescent="0.25">
      <c r="B5" s="160"/>
      <c r="C5" s="191">
        <v>2015</v>
      </c>
      <c r="D5" s="192">
        <v>2014</v>
      </c>
    </row>
    <row r="6" spans="2:4" x14ac:dyDescent="0.25">
      <c r="B6" s="24" t="s">
        <v>104</v>
      </c>
      <c r="C6" s="105">
        <v>2.9537449869018E-2</v>
      </c>
      <c r="D6" s="105">
        <v>4.4958014259308031E-2</v>
      </c>
    </row>
    <row r="7" spans="2:4" x14ac:dyDescent="0.25">
      <c r="B7" s="25" t="s">
        <v>105</v>
      </c>
      <c r="C7" s="106">
        <v>6.4778958516006721E-2</v>
      </c>
      <c r="D7" s="106">
        <v>7.2664730217410309E-2</v>
      </c>
    </row>
    <row r="8" spans="2:4" x14ac:dyDescent="0.25">
      <c r="B8" s="24" t="s">
        <v>106</v>
      </c>
      <c r="C8" s="105">
        <v>3.1505863764671134E-2</v>
      </c>
      <c r="D8" s="105">
        <v>3.7548103159932976E-2</v>
      </c>
    </row>
    <row r="9" spans="2:4" x14ac:dyDescent="0.25">
      <c r="B9" s="25" t="s">
        <v>107</v>
      </c>
      <c r="C9" s="106">
        <v>1.9772236254832924E-2</v>
      </c>
      <c r="D9" s="106">
        <v>2.8602862056350587E-2</v>
      </c>
    </row>
    <row r="10" spans="2:4" x14ac:dyDescent="0.25">
      <c r="B10" s="26" t="s">
        <v>108</v>
      </c>
      <c r="C10" s="105">
        <v>9.3786398670141317E-3</v>
      </c>
      <c r="D10" s="105">
        <v>1.2866061627428989E-2</v>
      </c>
    </row>
    <row r="11" spans="2:4" x14ac:dyDescent="0.25">
      <c r="B11" s="25" t="s">
        <v>109</v>
      </c>
      <c r="C11" s="106">
        <v>1.246745343510052</v>
      </c>
      <c r="D11" s="106">
        <v>1.2669439937558398</v>
      </c>
    </row>
    <row r="12" spans="2:4" x14ac:dyDescent="0.25">
      <c r="B12" s="24" t="s">
        <v>110</v>
      </c>
      <c r="C12" s="105">
        <v>0.52566620456390145</v>
      </c>
      <c r="D12" s="105">
        <v>0.55018271940473917</v>
      </c>
    </row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D11" sqref="D11"/>
    </sheetView>
  </sheetViews>
  <sheetFormatPr defaultRowHeight="15" x14ac:dyDescent="0.25"/>
  <cols>
    <col min="3" max="3" width="32" customWidth="1"/>
    <col min="4" max="4" width="31.28515625" customWidth="1"/>
  </cols>
  <sheetData>
    <row r="2" spans="2:4" ht="15.75" thickBot="1" x14ac:dyDescent="0.3"/>
    <row r="3" spans="2:4" ht="15.75" thickTop="1" x14ac:dyDescent="0.25">
      <c r="B3" s="193"/>
      <c r="C3" s="194" t="s">
        <v>111</v>
      </c>
      <c r="D3" s="195" t="s">
        <v>112</v>
      </c>
    </row>
    <row r="4" spans="2:4" x14ac:dyDescent="0.25">
      <c r="B4" s="196"/>
      <c r="C4" s="197" t="s">
        <v>173</v>
      </c>
      <c r="D4" s="198" t="s">
        <v>172</v>
      </c>
    </row>
    <row r="5" spans="2:4" x14ac:dyDescent="0.25">
      <c r="B5" s="27">
        <v>2014</v>
      </c>
      <c r="C5" s="107">
        <v>4.1712999999999996</v>
      </c>
      <c r="D5" s="28">
        <v>4.1894</v>
      </c>
    </row>
    <row r="6" spans="2:4" ht="15.75" thickBot="1" x14ac:dyDescent="0.3">
      <c r="B6" s="29">
        <v>2015</v>
      </c>
      <c r="C6" s="108">
        <v>4.0890000000000004</v>
      </c>
      <c r="D6" s="109">
        <v>4.1489000000000003</v>
      </c>
    </row>
    <row r="7" spans="2:4" ht="15.75" thickTop="1" x14ac:dyDescent="0.25">
      <c r="C7" s="103"/>
      <c r="D7" s="103"/>
    </row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LLF</vt:lpstr>
      <vt:lpstr>Sk. spr.z cał.doch. LLF</vt:lpstr>
      <vt:lpstr>Bilans LLF</vt:lpstr>
      <vt:lpstr>Zest.zmian w kap.wł. LLF</vt:lpstr>
      <vt:lpstr>Rach.przep.pienięż LLF</vt:lpstr>
      <vt:lpstr>Wybrane dane finansowe LLF</vt:lpstr>
      <vt:lpstr>Wskaźniki finansowe LLF</vt:lpstr>
      <vt:lpstr>Kursy walut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</cp:lastModifiedBy>
  <cp:lastPrinted>2014-02-06T13:27:24Z</cp:lastPrinted>
  <dcterms:created xsi:type="dcterms:W3CDTF">2013-11-04T11:55:12Z</dcterms:created>
  <dcterms:modified xsi:type="dcterms:W3CDTF">2015-05-15T11:38:37Z</dcterms:modified>
</cp:coreProperties>
</file>