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I kwartał\dane finansowe na stronę internetową\"/>
    </mc:Choice>
  </mc:AlternateContent>
  <bookViews>
    <workbookView xWindow="0" yWindow="0" windowWidth="20490" windowHeight="7905" tabRatio="926" firstSheet="1" activeTab="7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T9" i="7" l="1"/>
  <c r="V9" i="7"/>
  <c r="U8" i="7"/>
  <c r="U9" i="7" s="1"/>
  <c r="S6" i="7"/>
  <c r="S7" i="7"/>
  <c r="U7" i="7"/>
  <c r="U6" i="7"/>
  <c r="S8" i="7" l="1"/>
  <c r="S9" i="7" s="1"/>
  <c r="J6" i="6" l="1"/>
  <c r="H6" i="6" l="1"/>
  <c r="K5" i="6" l="1"/>
  <c r="I5" i="6"/>
  <c r="K39" i="6"/>
  <c r="I39" i="6"/>
  <c r="I38" i="6"/>
  <c r="K37" i="6"/>
  <c r="I37" i="6"/>
  <c r="K36" i="6"/>
  <c r="I36" i="6"/>
  <c r="J35" i="6"/>
  <c r="H35" i="6"/>
  <c r="J33" i="6"/>
  <c r="H33" i="6"/>
  <c r="K32" i="6"/>
  <c r="I32" i="6"/>
  <c r="K31" i="6"/>
  <c r="I31" i="6"/>
  <c r="K30" i="6"/>
  <c r="I30" i="6"/>
  <c r="K28" i="6"/>
  <c r="I28" i="6"/>
  <c r="K27" i="6"/>
  <c r="I27" i="6"/>
  <c r="K26" i="6"/>
  <c r="I26" i="6"/>
  <c r="K25" i="6"/>
  <c r="I25" i="6"/>
  <c r="J24" i="6"/>
  <c r="H24" i="6"/>
  <c r="K23" i="6"/>
  <c r="I23" i="6"/>
  <c r="K22" i="6"/>
  <c r="I22" i="6"/>
  <c r="K21" i="6"/>
  <c r="I21" i="6"/>
  <c r="K20" i="6"/>
  <c r="I20" i="6"/>
  <c r="J19" i="6"/>
  <c r="H19" i="6"/>
  <c r="K18" i="6"/>
  <c r="I18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9" i="6"/>
  <c r="I9" i="6"/>
  <c r="K8" i="6"/>
  <c r="I8" i="6"/>
  <c r="K7" i="6"/>
  <c r="I7" i="6"/>
  <c r="H17" i="6"/>
  <c r="J29" i="6" l="1"/>
  <c r="J17" i="6"/>
  <c r="H29" i="6"/>
  <c r="J34" i="6" l="1"/>
  <c r="H34" i="6"/>
  <c r="K38" i="6"/>
  <c r="K6" i="6"/>
  <c r="K35" i="6" l="1"/>
  <c r="I35" i="6"/>
  <c r="K33" i="6"/>
  <c r="I33" i="6"/>
  <c r="K24" i="6"/>
  <c r="I24" i="6"/>
  <c r="K19" i="6"/>
  <c r="I29" i="6" l="1"/>
  <c r="I19" i="6"/>
  <c r="I6" i="6"/>
  <c r="K29" i="6"/>
  <c r="K17" i="6"/>
  <c r="D58" i="3"/>
  <c r="I17" i="6" l="1"/>
  <c r="I34" i="6"/>
  <c r="K34" i="6"/>
  <c r="C58" i="3"/>
  <c r="K1048576" i="5" l="1"/>
</calcChain>
</file>

<file path=xl/sharedStrings.xml><?xml version="1.0" encoding="utf-8"?>
<sst xmlns="http://schemas.openxmlformats.org/spreadsheetml/2006/main" count="272" uniqueCount="193">
  <si>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</si>
  <si>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</si>
  <si>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</si>
  <si>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</si>
  <si>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</si>
  <si>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</si>
  <si>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</si>
  <si>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</si>
  <si>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</si>
  <si>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</si>
  <si>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</si>
  <si>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</si>
  <si>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</si>
  <si>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</si>
  <si>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</si>
  <si>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</si>
  <si>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</si>
  <si>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</si>
  <si>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</si>
  <si>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</si>
  <si>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</si>
  <si>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</si>
  <si>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</si>
  <si>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</si>
  <si>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</si>
  <si>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</si>
  <si>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</si>
  <si>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</si>
  <si>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</si>
  <si>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</si>
  <si>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</si>
  <si>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</si>
  <si>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</si>
  <si>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</si>
  <si>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</si>
  <si>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</si>
  <si>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</si>
  <si>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</si>
  <si>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</si>
  <si>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</si>
  <si>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</si>
  <si>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</si>
  <si>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</si>
  <si>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</si>
  <si>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</si>
  <si>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</si>
  <si>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</si>
  <si>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</si>
  <si>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</si>
  <si>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</si>
  <si>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</si>
  <si>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</si>
  <si>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</si>
  <si>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</si>
  <si>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</si>
  <si>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</si>
  <si>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</si>
  <si>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</si>
  <si>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</si>
  <si>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</si>
  <si>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</si>
  <si>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</si>
  <si>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</si>
  <si>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</si>
  <si>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</si>
  <si>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</si>
  <si>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</si>
  <si>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</si>
  <si>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</si>
  <si>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</si>
  <si>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</si>
  <si>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</si>
  <si>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</si>
  <si>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</si>
  <si>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</si>
  <si>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</si>
  <si>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</si>
  <si>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</si>
  <si>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</si>
  <si>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</si>
  <si>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</si>
  <si>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</si>
  <si>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</si>
  <si>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</si>
  <si>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</si>
  <si>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</si>
  <si>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</si>
  <si>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</si>
  <si>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</si>
  <si>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</si>
  <si>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</si>
  <si>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</si>
  <si>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</si>
  <si>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</si>
  <si>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</si>
  <si>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</si>
  <si>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</si>
  <si>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</si>
  <si>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</si>
  <si>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</si>
  <si>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</si>
  <si>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</si>
  <si>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</si>
  <si>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</si>
  <si>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</si>
  <si>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</si>
  <si>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</si>
  <si>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</si>
  <si>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</si>
  <si>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</si>
  <si>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</si>
  <si>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</si>
  <si>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</si>
  <si>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</si>
  <si>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</si>
  <si>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</si>
  <si>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</si>
  <si>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</si>
  <si>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</si>
  <si>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</si>
  <si>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</si>
  <si>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</si>
  <si>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</si>
  <si>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</si>
  <si>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</si>
  <si>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</si>
  <si>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</si>
  <si>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</si>
  <si>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</si>
  <si>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</si>
  <si>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</si>
  <si>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</si>
  <si>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</si>
  <si>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</si>
  <si>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</si>
  <si>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</si>
  <si>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</si>
  <si>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</si>
  <si>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</si>
  <si>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</si>
  <si>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</si>
  <si>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</si>
  <si>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</si>
  <si>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</si>
  <si>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</si>
  <si>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</si>
  <si>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</si>
  <si>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</si>
  <si>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</si>
  <si>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</si>
  <si>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</si>
  <si>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</si>
  <si>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</si>
  <si>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</si>
  <si>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</si>
  <si>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</si>
  <si>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</si>
  <si>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</si>
  <si>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</si>
  <si>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</si>
  <si>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2014 PLN</t>
  </si>
  <si>
    <t>2014 EUR</t>
  </si>
  <si>
    <t>Kapitał własny na dzień  01.01.2014 r.</t>
  </si>
  <si>
    <t>Kapitał przypadający na udziały niesprawujące kontroli</t>
  </si>
  <si>
    <t>Zyski zatrzymane oraz różnice kursowe z przeliczenia</t>
  </si>
  <si>
    <t>Różnice kursowe z konsolidacji</t>
  </si>
  <si>
    <t>Udziały nie sprawujące kotroli</t>
  </si>
  <si>
    <t>LLF</t>
  </si>
  <si>
    <t>LUG SA</t>
  </si>
  <si>
    <t>LUG do Brasil</t>
  </si>
  <si>
    <t>LUG UK</t>
  </si>
  <si>
    <t>LUG GMBH</t>
  </si>
  <si>
    <t>stan na 31.03.2015 r.</t>
  </si>
  <si>
    <t>stan na 31.03.2014 r.</t>
  </si>
  <si>
    <t>Kapitał własny na dzień  01.01.2015 r.</t>
  </si>
  <si>
    <t>I. Zysk (strata) netto</t>
  </si>
  <si>
    <t>za okres 01.01.2015 -    30.06.2015</t>
  </si>
  <si>
    <t>za okres 01.04.2014 - 30.06.2014</t>
  </si>
  <si>
    <t>za okres 01.04.2015 - 30.06.2015</t>
  </si>
  <si>
    <t>za okres 01.01.2014 - 30.06.2014</t>
  </si>
  <si>
    <t>stan na 30.06.2014 r.</t>
  </si>
  <si>
    <t>stan na 30.06.2015 r.</t>
  </si>
  <si>
    <t>Kapitał własny na dzień  30.06.2015 r.</t>
  </si>
  <si>
    <t>Kapitał własny na dzień  30.06.2014 r.</t>
  </si>
  <si>
    <t>2Q</t>
  </si>
  <si>
    <t>1-2 Q</t>
  </si>
  <si>
    <t>2015 PLN</t>
  </si>
  <si>
    <t>2015 EUR</t>
  </si>
  <si>
    <t>2 Q</t>
  </si>
  <si>
    <t>(30.06.)</t>
  </si>
  <si>
    <t>sześć miesiący zakończone - 30.06.2015 r.</t>
  </si>
  <si>
    <t>sześć miesiący zakończone - 30.06.2014 r.</t>
  </si>
  <si>
    <t>30.06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</si>
</sst>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09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thin">
        <color theme="0" tint="-0.499984740745262"/>
      </top>
      <bottom style="thin">
        <color rgb="FF808080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0" tint="-0.499984740745262"/>
      </right>
      <top style="double">
        <color theme="1" tint="0.499984740745262"/>
      </top>
      <bottom/>
      <diagonal/>
    </border>
    <border>
      <left/>
      <right style="double">
        <color theme="0" tint="-0.499984740745262"/>
      </right>
      <top/>
      <bottom style="thin">
        <color theme="1" tint="0.499984740745262"/>
      </bottom>
      <diagonal/>
    </border>
    <border>
      <left/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1" tint="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808080"/>
      </left>
      <right style="double">
        <color theme="0" tint="-0.499984740745262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/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double">
        <color rgb="FF808080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theme="0" tint="-0.499984740745262"/>
      </left>
      <right style="thin">
        <color rgb="FF808080"/>
      </right>
      <top style="thin">
        <color rgb="FF808080"/>
      </top>
      <bottom style="double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double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 style="double">
        <color theme="0" tint="-0.499984740745262"/>
      </left>
      <right style="thin">
        <color theme="1" tint="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double">
        <color theme="0" tint="-0.499984740745262"/>
      </left>
      <right style="thin">
        <color theme="1" tint="0.499984740745262"/>
      </right>
      <top style="double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0" tint="-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double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0" tint="-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1" tint="0.499984740745262"/>
      </right>
      <top style="thin">
        <color theme="1" tint="0.499984740745262"/>
      </top>
      <bottom style="double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4" fillId="0" borderId="5" xfId="2" applyFont="1" applyBorder="1"/>
    <xf numFmtId="164" fontId="7" fillId="0" borderId="14" xfId="0" applyNumberFormat="1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4" fontId="0" fillId="0" borderId="0" xfId="0" applyNumberFormat="1"/>
    <xf numFmtId="0" fontId="6" fillId="6" borderId="36" xfId="0" applyFont="1" applyFill="1" applyBorder="1" applyAlignment="1">
      <alignment horizontal="justify" vertical="center"/>
    </xf>
    <xf numFmtId="10" fontId="10" fillId="6" borderId="3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justify" vertical="center"/>
    </xf>
    <xf numFmtId="10" fontId="10" fillId="0" borderId="37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justify"/>
    </xf>
    <xf numFmtId="0" fontId="6" fillId="6" borderId="38" xfId="0" applyFont="1" applyFill="1" applyBorder="1" applyAlignment="1">
      <alignment horizontal="justify" vertical="center"/>
    </xf>
    <xf numFmtId="10" fontId="10" fillId="6" borderId="39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14" fillId="8" borderId="24" xfId="0" applyFont="1" applyFill="1" applyBorder="1"/>
    <xf numFmtId="0" fontId="3" fillId="5" borderId="27" xfId="4" applyFont="1" applyFill="1" applyBorder="1" applyAlignment="1">
      <alignment horizontal="left" vertical="center" wrapText="1"/>
    </xf>
    <xf numFmtId="0" fontId="3" fillId="0" borderId="27" xfId="4" applyFont="1" applyFill="1" applyBorder="1" applyAlignment="1">
      <alignment vertical="center" wrapText="1"/>
    </xf>
    <xf numFmtId="0" fontId="4" fillId="0" borderId="27" xfId="4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center" vertical="top"/>
    </xf>
    <xf numFmtId="0" fontId="3" fillId="5" borderId="27" xfId="4" applyFont="1" applyFill="1" applyBorder="1" applyAlignment="1">
      <alignment vertical="center" wrapText="1"/>
    </xf>
    <xf numFmtId="0" fontId="4" fillId="0" borderId="30" xfId="4" applyFont="1" applyFill="1" applyBorder="1" applyAlignment="1">
      <alignment horizontal="left" vertical="center" wrapText="1" indent="8"/>
    </xf>
    <xf numFmtId="4" fontId="4" fillId="0" borderId="4" xfId="2" applyNumberFormat="1" applyFont="1" applyFill="1" applyBorder="1" applyAlignment="1">
      <alignment horizontal="right" vertical="center" wrapText="1"/>
    </xf>
    <xf numFmtId="0" fontId="15" fillId="0" borderId="0" xfId="0" applyFont="1"/>
    <xf numFmtId="4" fontId="3" fillId="5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0" fontId="3" fillId="2" borderId="42" xfId="2" applyFont="1" applyFill="1" applyBorder="1" applyAlignment="1">
      <alignment horizontal="center" vertical="center" wrapText="1"/>
    </xf>
    <xf numFmtId="0" fontId="3" fillId="2" borderId="43" xfId="2" applyFont="1" applyFill="1" applyBorder="1" applyAlignment="1">
      <alignment horizontal="center" vertical="center" wrapText="1"/>
    </xf>
    <xf numFmtId="0" fontId="12" fillId="5" borderId="44" xfId="0" applyFont="1" applyFill="1" applyBorder="1"/>
    <xf numFmtId="0" fontId="0" fillId="10" borderId="45" xfId="0" applyFill="1" applyBorder="1"/>
    <xf numFmtId="4" fontId="4" fillId="0" borderId="46" xfId="3" applyNumberFormat="1" applyFont="1" applyBorder="1" applyAlignment="1">
      <alignment horizontal="center" vertical="center"/>
    </xf>
    <xf numFmtId="4" fontId="0" fillId="10" borderId="47" xfId="0" applyNumberFormat="1" applyFill="1" applyBorder="1"/>
    <xf numFmtId="43" fontId="3" fillId="0" borderId="48" xfId="3" applyFont="1" applyFill="1" applyBorder="1" applyAlignment="1">
      <alignment vertical="center" wrapText="1"/>
    </xf>
    <xf numFmtId="43" fontId="4" fillId="0" borderId="46" xfId="3" applyFont="1" applyFill="1" applyBorder="1" applyAlignment="1">
      <alignment horizontal="right" vertical="center"/>
    </xf>
    <xf numFmtId="43" fontId="4" fillId="0" borderId="46" xfId="3" applyFont="1" applyBorder="1" applyAlignment="1">
      <alignment horizontal="right" vertical="center"/>
    </xf>
    <xf numFmtId="43" fontId="3" fillId="5" borderId="48" xfId="3" applyFont="1" applyFill="1" applyBorder="1" applyAlignment="1">
      <alignment vertical="center" wrapText="1"/>
    </xf>
    <xf numFmtId="43" fontId="4" fillId="5" borderId="46" xfId="3" applyFont="1" applyFill="1" applyBorder="1" applyAlignment="1">
      <alignment vertical="center"/>
    </xf>
    <xf numFmtId="43" fontId="4" fillId="0" borderId="46" xfId="3" applyFont="1" applyBorder="1" applyAlignment="1">
      <alignment vertical="center"/>
    </xf>
    <xf numFmtId="43" fontId="4" fillId="0" borderId="46" xfId="3" applyFont="1" applyBorder="1"/>
    <xf numFmtId="43" fontId="4" fillId="5" borderId="46" xfId="3" applyFont="1" applyFill="1" applyBorder="1"/>
    <xf numFmtId="43" fontId="3" fillId="5" borderId="48" xfId="3" applyFont="1" applyFill="1" applyBorder="1" applyAlignment="1">
      <alignment horizontal="left" vertical="center" wrapText="1"/>
    </xf>
    <xf numFmtId="43" fontId="3" fillId="5" borderId="46" xfId="3" applyFont="1" applyFill="1" applyBorder="1" applyAlignment="1">
      <alignment vertical="center"/>
    </xf>
    <xf numFmtId="43" fontId="4" fillId="0" borderId="49" xfId="3" applyFont="1" applyBorder="1" applyAlignment="1">
      <alignment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2" fontId="7" fillId="0" borderId="18" xfId="1" applyNumberFormat="1" applyFont="1" applyFill="1" applyBorder="1" applyAlignment="1">
      <alignment horizontal="center" vertical="center"/>
    </xf>
    <xf numFmtId="4" fontId="7" fillId="6" borderId="18" xfId="0" applyNumberFormat="1" applyFont="1" applyFill="1" applyBorder="1" applyAlignment="1">
      <alignment horizontal="center" wrapText="1"/>
    </xf>
    <xf numFmtId="4" fontId="7" fillId="9" borderId="18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right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9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/>
    <xf numFmtId="0" fontId="18" fillId="0" borderId="0" xfId="0" applyFont="1"/>
    <xf numFmtId="4" fontId="4" fillId="0" borderId="5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7" fillId="5" borderId="41" xfId="4" applyFont="1" applyFill="1" applyBorder="1" applyAlignment="1">
      <alignment horizontal="left" vertical="center" wrapText="1"/>
    </xf>
    <xf numFmtId="0" fontId="12" fillId="5" borderId="29" xfId="0" applyFont="1" applyFill="1" applyBorder="1"/>
    <xf numFmtId="43" fontId="13" fillId="0" borderId="0" xfId="0" applyNumberFormat="1" applyFont="1" applyAlignment="1">
      <alignment wrapText="1"/>
    </xf>
    <xf numFmtId="43" fontId="19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9" fontId="3" fillId="2" borderId="50" xfId="2" applyNumberFormat="1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top"/>
    </xf>
    <xf numFmtId="43" fontId="15" fillId="0" borderId="0" xfId="0" applyNumberFormat="1" applyFont="1"/>
    <xf numFmtId="0" fontId="15" fillId="0" borderId="0" xfId="0" applyFont="1"/>
    <xf numFmtId="0" fontId="4" fillId="5" borderId="14" xfId="0" applyFont="1" applyFill="1" applyBorder="1"/>
    <xf numFmtId="164" fontId="11" fillId="0" borderId="29" xfId="0" applyNumberFormat="1" applyFont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/>
    </xf>
    <xf numFmtId="4" fontId="7" fillId="12" borderId="19" xfId="0" applyNumberFormat="1" applyFont="1" applyFill="1" applyBorder="1" applyAlignment="1">
      <alignment horizontal="right" vertical="center"/>
    </xf>
    <xf numFmtId="4" fontId="7" fillId="12" borderId="21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0" fillId="12" borderId="21" xfId="0" applyNumberFormat="1" applyFont="1" applyFill="1" applyBorder="1" applyAlignment="1">
      <alignment horizontal="right" vertical="center"/>
    </xf>
    <xf numFmtId="4" fontId="20" fillId="12" borderId="19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/>
    </xf>
    <xf numFmtId="4" fontId="14" fillId="0" borderId="3" xfId="2" applyNumberFormat="1" applyFont="1" applyFill="1" applyBorder="1" applyAlignment="1">
      <alignment horizontal="right" vertical="center" wrapText="1"/>
    </xf>
    <xf numFmtId="4" fontId="21" fillId="4" borderId="3" xfId="2" applyNumberFormat="1" applyFont="1" applyFill="1" applyBorder="1" applyAlignment="1">
      <alignment horizontal="right" vertical="center" wrapText="1"/>
    </xf>
    <xf numFmtId="4" fontId="21" fillId="9" borderId="3" xfId="2" applyNumberFormat="1" applyFont="1" applyFill="1" applyBorder="1" applyAlignment="1">
      <alignment horizontal="right" vertical="center" wrapText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8" borderId="14" xfId="2" applyFont="1" applyFill="1" applyBorder="1" applyAlignment="1">
      <alignment horizontal="center" vertical="center" wrapText="1"/>
    </xf>
    <xf numFmtId="0" fontId="3" fillId="8" borderId="11" xfId="2" applyFont="1" applyFill="1" applyBorder="1" applyAlignment="1">
      <alignment horizontal="center" vertical="center" wrapText="1"/>
    </xf>
    <xf numFmtId="4" fontId="3" fillId="4" borderId="52" xfId="2" applyNumberFormat="1" applyFont="1" applyFill="1" applyBorder="1" applyAlignment="1">
      <alignment horizontal="right" vertical="center" wrapText="1"/>
    </xf>
    <xf numFmtId="4" fontId="4" fillId="0" borderId="53" xfId="2" applyNumberFormat="1" applyFont="1" applyFill="1" applyBorder="1" applyAlignment="1">
      <alignment horizontal="right" vertical="center" wrapText="1"/>
    </xf>
    <xf numFmtId="4" fontId="3" fillId="4" borderId="53" xfId="2" applyNumberFormat="1" applyFont="1" applyFill="1" applyBorder="1" applyAlignment="1">
      <alignment horizontal="right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4" fontId="21" fillId="5" borderId="3" xfId="2" applyNumberFormat="1" applyFont="1" applyFill="1" applyBorder="1" applyAlignment="1">
      <alignment horizontal="right" vertical="center" wrapText="1"/>
    </xf>
    <xf numFmtId="4" fontId="21" fillId="5" borderId="6" xfId="2" applyNumberFormat="1" applyFont="1" applyFill="1" applyBorder="1" applyAlignment="1">
      <alignment horizontal="right" vertical="center" wrapText="1"/>
    </xf>
    <xf numFmtId="0" fontId="1" fillId="0" borderId="0" xfId="0" applyFont="1"/>
    <xf numFmtId="4" fontId="21" fillId="5" borderId="3" xfId="2" applyNumberFormat="1" applyFont="1" applyFill="1" applyBorder="1" applyAlignment="1">
      <alignment vertical="center" wrapText="1"/>
    </xf>
    <xf numFmtId="4" fontId="14" fillId="0" borderId="3" xfId="2" applyNumberFormat="1" applyFont="1" applyFill="1" applyBorder="1" applyAlignment="1">
      <alignment vertical="center" wrapText="1"/>
    </xf>
    <xf numFmtId="4" fontId="14" fillId="0" borderId="6" xfId="2" applyNumberFormat="1" applyFont="1" applyBorder="1"/>
    <xf numFmtId="43" fontId="1" fillId="0" borderId="0" xfId="0" applyNumberFormat="1" applyFont="1"/>
    <xf numFmtId="2" fontId="7" fillId="12" borderId="18" xfId="1" applyNumberFormat="1" applyFont="1" applyFill="1" applyBorder="1" applyAlignment="1">
      <alignment horizontal="center" vertical="center"/>
    </xf>
    <xf numFmtId="4" fontId="7" fillId="12" borderId="19" xfId="0" applyNumberFormat="1" applyFont="1" applyFill="1" applyBorder="1" applyAlignment="1">
      <alignment horizontal="right"/>
    </xf>
    <xf numFmtId="4" fontId="7" fillId="12" borderId="18" xfId="0" applyNumberFormat="1" applyFont="1" applyFill="1" applyBorder="1" applyAlignment="1">
      <alignment horizontal="center" wrapText="1"/>
    </xf>
    <xf numFmtId="4" fontId="20" fillId="12" borderId="19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center" wrapText="1"/>
    </xf>
    <xf numFmtId="0" fontId="8" fillId="12" borderId="22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 vertical="center"/>
    </xf>
    <xf numFmtId="0" fontId="24" fillId="0" borderId="0" xfId="0" applyFont="1" applyAlignment="1">
      <alignment horizontal="left" vertical="center" indent="7"/>
    </xf>
    <xf numFmtId="4" fontId="21" fillId="4" borderId="4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5" borderId="3" xfId="0" applyNumberFormat="1" applyFont="1" applyFill="1" applyBorder="1" applyAlignment="1" applyProtection="1">
      <alignment horizontal="right" vertical="center"/>
    </xf>
    <xf numFmtId="4" fontId="14" fillId="0" borderId="3" xfId="2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4" fontId="11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4" fontId="0" fillId="0" borderId="0" xfId="0" applyNumberFormat="1"/>
    <xf numFmtId="4" fontId="14" fillId="0" borderId="3" xfId="2" applyNumberFormat="1" applyFont="1" applyFill="1" applyBorder="1" applyAlignment="1">
      <alignment horizontal="right" vertical="center" wrapText="1"/>
    </xf>
    <xf numFmtId="4" fontId="4" fillId="0" borderId="53" xfId="2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27" xfId="4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right" vertical="center"/>
    </xf>
    <xf numFmtId="2" fontId="7" fillId="0" borderId="18" xfId="1" applyNumberFormat="1" applyFont="1" applyFill="1" applyBorder="1" applyAlignment="1">
      <alignment horizontal="center" vertical="center"/>
    </xf>
    <xf numFmtId="4" fontId="7" fillId="12" borderId="19" xfId="0" applyNumberFormat="1" applyFont="1" applyFill="1" applyBorder="1" applyAlignment="1">
      <alignment horizontal="right" vertical="center"/>
    </xf>
    <xf numFmtId="4" fontId="7" fillId="12" borderId="21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0" fillId="12" borderId="21" xfId="0" applyNumberFormat="1" applyFont="1" applyFill="1" applyBorder="1" applyAlignment="1">
      <alignment horizontal="right" vertical="center"/>
    </xf>
    <xf numFmtId="4" fontId="20" fillId="12" borderId="19" xfId="0" applyNumberFormat="1" applyFont="1" applyFill="1" applyBorder="1" applyAlignment="1">
      <alignment horizontal="right" vertical="center"/>
    </xf>
    <xf numFmtId="2" fontId="7" fillId="12" borderId="18" xfId="1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 applyProtection="1">
      <alignment horizontal="left" vertical="center" wrapText="1"/>
    </xf>
    <xf numFmtId="4" fontId="3" fillId="5" borderId="7" xfId="0" applyNumberFormat="1" applyFont="1" applyFill="1" applyBorder="1" applyAlignment="1" applyProtection="1">
      <alignment horizontal="right" vertical="center"/>
    </xf>
    <xf numFmtId="0" fontId="0" fillId="0" borderId="13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17" xfId="0" applyFont="1" applyFill="1" applyBorder="1" applyAlignment="1">
      <alignment horizontal="justify"/>
    </xf>
    <xf numFmtId="0" fontId="8" fillId="8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5" borderId="33" xfId="0" applyFont="1" applyFill="1" applyBorder="1" applyAlignment="1">
      <alignment horizontal="justify" vertical="top"/>
    </xf>
    <xf numFmtId="0" fontId="6" fillId="5" borderId="34" xfId="0" applyFont="1" applyFill="1" applyBorder="1" applyAlignment="1">
      <alignment horizontal="justify" vertical="top"/>
    </xf>
    <xf numFmtId="0" fontId="6" fillId="0" borderId="24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4" fontId="0" fillId="0" borderId="0" xfId="0" applyNumberFormat="1" applyFill="1"/>
    <xf numFmtId="0" fontId="8" fillId="0" borderId="0" xfId="0" applyFont="1" applyFill="1" applyBorder="1" applyAlignment="1">
      <alignment horizontal="center" vertical="top"/>
    </xf>
    <xf numFmtId="2" fontId="21" fillId="0" borderId="41" xfId="3" applyNumberFormat="1" applyFont="1" applyFill="1" applyBorder="1" applyAlignment="1">
      <alignment vertical="center" wrapText="1"/>
    </xf>
    <xf numFmtId="2" fontId="3" fillId="0" borderId="3" xfId="2" applyNumberFormat="1" applyFont="1" applyFill="1" applyBorder="1" applyAlignment="1">
      <alignment vertical="center" wrapText="1"/>
    </xf>
    <xf numFmtId="2" fontId="3" fillId="0" borderId="41" xfId="3" applyNumberFormat="1" applyFont="1" applyFill="1" applyBorder="1" applyAlignment="1">
      <alignment vertical="center" wrapText="1"/>
    </xf>
    <xf numFmtId="2" fontId="4" fillId="0" borderId="41" xfId="3" applyNumberFormat="1" applyFont="1" applyFill="1" applyBorder="1" applyAlignment="1">
      <alignment vertical="center" wrapText="1"/>
    </xf>
    <xf numFmtId="2" fontId="21" fillId="5" borderId="41" xfId="3" applyNumberFormat="1" applyFont="1" applyFill="1" applyBorder="1" applyAlignment="1">
      <alignment vertical="center" wrapText="1"/>
    </xf>
    <xf numFmtId="2" fontId="3" fillId="5" borderId="41" xfId="3" applyNumberFormat="1" applyFont="1" applyFill="1" applyBorder="1" applyAlignment="1">
      <alignment vertical="center" wrapText="1"/>
    </xf>
    <xf numFmtId="2" fontId="4" fillId="5" borderId="29" xfId="3" applyNumberFormat="1" applyFont="1" applyFill="1" applyBorder="1" applyAlignment="1">
      <alignment vertical="center"/>
    </xf>
    <xf numFmtId="2" fontId="14" fillId="0" borderId="41" xfId="3" applyNumberFormat="1" applyFont="1" applyFill="1" applyBorder="1" applyAlignment="1">
      <alignment vertical="center" wrapText="1"/>
    </xf>
    <xf numFmtId="2" fontId="14" fillId="0" borderId="14" xfId="0" applyNumberFormat="1" applyFont="1" applyBorder="1"/>
    <xf numFmtId="2" fontId="4" fillId="0" borderId="29" xfId="3" applyNumberFormat="1" applyFont="1" applyBorder="1" applyAlignment="1">
      <alignment vertical="center"/>
    </xf>
    <xf numFmtId="2" fontId="4" fillId="0" borderId="29" xfId="3" applyNumberFormat="1" applyFont="1" applyBorder="1" applyAlignment="1"/>
    <xf numFmtId="2" fontId="4" fillId="5" borderId="29" xfId="3" applyNumberFormat="1" applyFont="1" applyFill="1" applyBorder="1" applyAlignment="1"/>
    <xf numFmtId="2" fontId="3" fillId="5" borderId="29" xfId="3" applyNumberFormat="1" applyFont="1" applyFill="1" applyBorder="1" applyAlignment="1">
      <alignment vertical="center"/>
    </xf>
    <xf numFmtId="0" fontId="3" fillId="5" borderId="54" xfId="4" applyFont="1" applyFill="1" applyBorder="1" applyAlignment="1">
      <alignment horizontal="left" vertical="center" wrapText="1"/>
    </xf>
    <xf numFmtId="0" fontId="4" fillId="0" borderId="54" xfId="4" applyFont="1" applyFill="1" applyBorder="1" applyAlignment="1">
      <alignment horizontal="left" vertical="center" wrapText="1" indent="8"/>
    </xf>
    <xf numFmtId="2" fontId="21" fillId="5" borderId="55" xfId="3" applyNumberFormat="1" applyFont="1" applyFill="1" applyBorder="1" applyAlignment="1">
      <alignment vertical="center" wrapText="1"/>
    </xf>
    <xf numFmtId="2" fontId="3" fillId="5" borderId="55" xfId="3" applyNumberFormat="1" applyFont="1" applyFill="1" applyBorder="1" applyAlignment="1">
      <alignment vertical="center" wrapText="1"/>
    </xf>
    <xf numFmtId="2" fontId="14" fillId="0" borderId="56" xfId="3" applyNumberFormat="1" applyFont="1" applyFill="1" applyBorder="1" applyAlignment="1">
      <alignment vertical="center" wrapText="1"/>
    </xf>
    <xf numFmtId="2" fontId="4" fillId="0" borderId="56" xfId="3" applyNumberFormat="1" applyFont="1" applyFill="1" applyBorder="1" applyAlignment="1">
      <alignment vertical="center" wrapText="1"/>
    </xf>
    <xf numFmtId="2" fontId="4" fillId="0" borderId="57" xfId="3" applyNumberFormat="1" applyFont="1" applyBorder="1" applyAlignment="1">
      <alignment vertical="center"/>
    </xf>
    <xf numFmtId="2" fontId="21" fillId="5" borderId="14" xfId="3" applyNumberFormat="1" applyFont="1" applyFill="1" applyBorder="1" applyAlignment="1">
      <alignment vertical="center" wrapText="1"/>
    </xf>
    <xf numFmtId="2" fontId="3" fillId="5" borderId="14" xfId="3" applyNumberFormat="1" applyFont="1" applyFill="1" applyBorder="1" applyAlignment="1">
      <alignment vertical="center" wrapText="1"/>
    </xf>
    <xf numFmtId="2" fontId="21" fillId="5" borderId="14" xfId="3" applyNumberFormat="1" applyFont="1" applyFill="1" applyBorder="1" applyAlignment="1">
      <alignment vertical="center"/>
    </xf>
    <xf numFmtId="2" fontId="3" fillId="5" borderId="14" xfId="3" applyNumberFormat="1" applyFont="1" applyFill="1" applyBorder="1" applyAlignment="1">
      <alignment vertical="center"/>
    </xf>
    <xf numFmtId="2" fontId="14" fillId="0" borderId="14" xfId="3" applyNumberFormat="1" applyFont="1" applyFill="1" applyBorder="1" applyAlignment="1">
      <alignment vertical="center" wrapText="1"/>
    </xf>
    <xf numFmtId="2" fontId="4" fillId="0" borderId="14" xfId="3" applyNumberFormat="1" applyFont="1" applyFill="1" applyBorder="1" applyAlignment="1">
      <alignment vertical="center" wrapText="1"/>
    </xf>
    <xf numFmtId="2" fontId="3" fillId="5" borderId="46" xfId="3" applyNumberFormat="1" applyFont="1" applyFill="1" applyBorder="1" applyAlignment="1">
      <alignment vertical="center" wrapText="1"/>
    </xf>
    <xf numFmtId="0" fontId="0" fillId="0" borderId="0" xfId="0" applyBorder="1"/>
    <xf numFmtId="2" fontId="3" fillId="0" borderId="59" xfId="2" applyNumberFormat="1" applyFont="1" applyFill="1" applyBorder="1" applyAlignment="1">
      <alignment vertical="center" wrapText="1"/>
    </xf>
    <xf numFmtId="2" fontId="3" fillId="0" borderId="58" xfId="3" applyNumberFormat="1" applyFont="1" applyFill="1" applyBorder="1" applyAlignment="1">
      <alignment vertical="center" wrapText="1"/>
    </xf>
    <xf numFmtId="2" fontId="4" fillId="0" borderId="53" xfId="2" applyNumberFormat="1" applyFont="1" applyFill="1" applyBorder="1" applyAlignment="1">
      <alignment vertical="center" wrapText="1"/>
    </xf>
    <xf numFmtId="2" fontId="3" fillId="5" borderId="58" xfId="3" applyNumberFormat="1" applyFont="1" applyFill="1" applyBorder="1" applyAlignment="1">
      <alignment vertical="center" wrapText="1"/>
    </xf>
    <xf numFmtId="2" fontId="4" fillId="0" borderId="53" xfId="2" applyNumberFormat="1" applyFont="1" applyFill="1" applyBorder="1" applyAlignment="1">
      <alignment vertical="center"/>
    </xf>
    <xf numFmtId="2" fontId="3" fillId="5" borderId="60" xfId="3" applyNumberFormat="1" applyFont="1" applyFill="1" applyBorder="1" applyAlignment="1">
      <alignment vertical="center" wrapText="1"/>
    </xf>
    <xf numFmtId="2" fontId="3" fillId="5" borderId="29" xfId="3" applyNumberFormat="1" applyFont="1" applyFill="1" applyBorder="1" applyAlignment="1">
      <alignment vertical="center" wrapText="1"/>
    </xf>
    <xf numFmtId="2" fontId="4" fillId="0" borderId="61" xfId="3" applyNumberFormat="1" applyFont="1" applyBorder="1" applyAlignment="1">
      <alignment vertical="center"/>
    </xf>
    <xf numFmtId="2" fontId="3" fillId="5" borderId="29" xfId="2" applyNumberFormat="1" applyFont="1" applyFill="1" applyBorder="1" applyAlignment="1">
      <alignment vertical="center"/>
    </xf>
    <xf numFmtId="2" fontId="3" fillId="5" borderId="28" xfId="2" applyNumberFormat="1" applyFont="1" applyFill="1" applyBorder="1" applyAlignment="1">
      <alignment vertical="center"/>
    </xf>
    <xf numFmtId="0" fontId="8" fillId="11" borderId="64" xfId="0" applyFont="1" applyFill="1" applyBorder="1" applyAlignment="1">
      <alignment horizontal="center"/>
    </xf>
    <xf numFmtId="0" fontId="8" fillId="11" borderId="65" xfId="0" applyFont="1" applyFill="1" applyBorder="1" applyAlignment="1">
      <alignment horizontal="center"/>
    </xf>
    <xf numFmtId="0" fontId="6" fillId="11" borderId="66" xfId="0" applyFont="1" applyFill="1" applyBorder="1" applyAlignment="1">
      <alignment horizontal="center" vertical="top"/>
    </xf>
    <xf numFmtId="10" fontId="7" fillId="6" borderId="67" xfId="0" applyNumberFormat="1" applyFont="1" applyFill="1" applyBorder="1" applyAlignment="1">
      <alignment horizontal="center" vertical="center"/>
    </xf>
    <xf numFmtId="10" fontId="7" fillId="0" borderId="67" xfId="0" applyNumberFormat="1" applyFont="1" applyFill="1" applyBorder="1" applyAlignment="1">
      <alignment horizontal="center" vertical="center"/>
    </xf>
    <xf numFmtId="10" fontId="7" fillId="6" borderId="68" xfId="0" applyNumberFormat="1" applyFont="1" applyFill="1" applyBorder="1" applyAlignment="1">
      <alignment horizontal="center" vertical="center"/>
    </xf>
    <xf numFmtId="0" fontId="8" fillId="11" borderId="69" xfId="0" applyFont="1" applyFill="1" applyBorder="1" applyAlignment="1">
      <alignment horizontal="center"/>
    </xf>
    <xf numFmtId="0" fontId="6" fillId="11" borderId="70" xfId="0" applyFont="1" applyFill="1" applyBorder="1" applyAlignment="1">
      <alignment horizontal="center" vertical="top"/>
    </xf>
    <xf numFmtId="10" fontId="7" fillId="6" borderId="71" xfId="0" applyNumberFormat="1" applyFont="1" applyFill="1" applyBorder="1" applyAlignment="1">
      <alignment horizontal="center" vertical="center"/>
    </xf>
    <xf numFmtId="10" fontId="7" fillId="0" borderId="71" xfId="0" applyNumberFormat="1" applyFont="1" applyFill="1" applyBorder="1" applyAlignment="1">
      <alignment horizontal="center" vertical="center"/>
    </xf>
    <xf numFmtId="10" fontId="7" fillId="6" borderId="72" xfId="0" applyNumberFormat="1" applyFont="1" applyFill="1" applyBorder="1" applyAlignment="1">
      <alignment horizontal="center" vertical="center"/>
    </xf>
    <xf numFmtId="0" fontId="8" fillId="11" borderId="73" xfId="0" applyFont="1" applyFill="1" applyBorder="1" applyAlignment="1">
      <alignment horizontal="center"/>
    </xf>
    <xf numFmtId="0" fontId="6" fillId="11" borderId="74" xfId="0" applyFont="1" applyFill="1" applyBorder="1" applyAlignment="1">
      <alignment horizontal="center" vertical="top"/>
    </xf>
    <xf numFmtId="10" fontId="10" fillId="6" borderId="75" xfId="0" applyNumberFormat="1" applyFont="1" applyFill="1" applyBorder="1" applyAlignment="1">
      <alignment horizontal="center" vertical="center"/>
    </xf>
    <xf numFmtId="10" fontId="10" fillId="0" borderId="75" xfId="0" applyNumberFormat="1" applyFont="1" applyFill="1" applyBorder="1" applyAlignment="1">
      <alignment horizontal="center" vertical="center"/>
    </xf>
    <xf numFmtId="10" fontId="10" fillId="6" borderId="76" xfId="0" applyNumberFormat="1" applyFont="1" applyFill="1" applyBorder="1" applyAlignment="1">
      <alignment horizontal="center" vertical="center"/>
    </xf>
    <xf numFmtId="0" fontId="0" fillId="0" borderId="77" xfId="0" applyBorder="1"/>
    <xf numFmtId="0" fontId="3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4" fontId="4" fillId="0" borderId="79" xfId="2" applyNumberFormat="1" applyFont="1" applyFill="1" applyBorder="1" applyAlignment="1">
      <alignment horizontal="right" vertical="center" wrapText="1"/>
    </xf>
    <xf numFmtId="4" fontId="14" fillId="0" borderId="78" xfId="2" applyNumberFormat="1" applyFont="1" applyFill="1" applyBorder="1" applyAlignment="1">
      <alignment horizontal="right" vertical="center" wrapText="1"/>
    </xf>
    <xf numFmtId="4" fontId="14" fillId="0" borderId="10" xfId="2" applyNumberFormat="1" applyFont="1" applyFill="1" applyBorder="1" applyAlignment="1">
      <alignment horizontal="right" vertical="center" wrapText="1"/>
    </xf>
    <xf numFmtId="4" fontId="21" fillId="4" borderId="10" xfId="2" applyNumberFormat="1" applyFont="1" applyFill="1" applyBorder="1" applyAlignment="1">
      <alignment horizontal="right" vertical="center" wrapText="1"/>
    </xf>
    <xf numFmtId="4" fontId="21" fillId="4" borderId="80" xfId="2" applyNumberFormat="1" applyFont="1" applyFill="1" applyBorder="1" applyAlignment="1">
      <alignment horizontal="right" vertical="center" wrapText="1"/>
    </xf>
    <xf numFmtId="0" fontId="3" fillId="8" borderId="28" xfId="2" applyFont="1" applyFill="1" applyBorder="1" applyAlignment="1">
      <alignment horizontal="center" vertical="center" wrapText="1"/>
    </xf>
    <xf numFmtId="0" fontId="3" fillId="8" borderId="81" xfId="2" applyFont="1" applyFill="1" applyBorder="1" applyAlignment="1">
      <alignment horizontal="center" vertical="center" wrapText="1"/>
    </xf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3" fillId="8" borderId="85" xfId="2" applyFont="1" applyFill="1" applyBorder="1" applyAlignment="1">
      <alignment horizontal="center" vertical="center" wrapText="1"/>
    </xf>
    <xf numFmtId="49" fontId="3" fillId="4" borderId="86" xfId="2" applyNumberFormat="1" applyFont="1" applyFill="1" applyBorder="1" applyAlignment="1">
      <alignment vertical="center" wrapText="1"/>
    </xf>
    <xf numFmtId="49" fontId="4" fillId="0" borderId="86" xfId="2" applyNumberFormat="1" applyFont="1" applyFill="1" applyBorder="1" applyAlignment="1">
      <alignment horizontal="left" vertical="center" wrapText="1"/>
    </xf>
    <xf numFmtId="49" fontId="3" fillId="4" borderId="86" xfId="2" applyNumberFormat="1" applyFont="1" applyFill="1" applyBorder="1" applyAlignment="1">
      <alignment horizontal="left" vertical="center" wrapText="1"/>
    </xf>
    <xf numFmtId="49" fontId="4" fillId="0" borderId="86" xfId="2" applyNumberFormat="1" applyFont="1" applyFill="1" applyBorder="1" applyAlignment="1">
      <alignment vertical="center" wrapText="1"/>
    </xf>
    <xf numFmtId="4" fontId="21" fillId="9" borderId="10" xfId="2" applyNumberFormat="1" applyFont="1" applyFill="1" applyBorder="1" applyAlignment="1">
      <alignment horizontal="right" vertical="center" wrapText="1"/>
    </xf>
    <xf numFmtId="49" fontId="3" fillId="0" borderId="86" xfId="2" applyNumberFormat="1" applyFont="1" applyFill="1" applyBorder="1" applyAlignment="1">
      <alignment horizontal="left" vertical="center" wrapText="1"/>
    </xf>
    <xf numFmtId="0" fontId="3" fillId="4" borderId="86" xfId="0" applyFont="1" applyFill="1" applyBorder="1" applyAlignment="1">
      <alignment horizontal="justify" vertical="center" wrapText="1"/>
    </xf>
    <xf numFmtId="0" fontId="4" fillId="0" borderId="86" xfId="0" applyFont="1" applyBorder="1" applyAlignment="1">
      <alignment horizontal="justify" wrapText="1"/>
    </xf>
    <xf numFmtId="4" fontId="21" fillId="4" borderId="88" xfId="2" applyNumberFormat="1" applyFont="1" applyFill="1" applyBorder="1" applyAlignment="1" applyProtection="1">
      <alignment horizontal="right" vertical="center" wrapText="1"/>
      <protection locked="0"/>
    </xf>
    <xf numFmtId="49" fontId="3" fillId="4" borderId="87" xfId="2" applyNumberFormat="1" applyFont="1" applyFill="1" applyBorder="1" applyAlignment="1">
      <alignment horizontal="left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5" fillId="4" borderId="89" xfId="2" applyNumberFormat="1" applyFont="1" applyFill="1" applyBorder="1" applyAlignment="1">
      <alignment vertical="center" wrapText="1"/>
    </xf>
    <xf numFmtId="49" fontId="4" fillId="0" borderId="89" xfId="2" applyNumberFormat="1" applyFont="1" applyFill="1" applyBorder="1" applyAlignment="1">
      <alignment vertical="center" wrapText="1"/>
    </xf>
    <xf numFmtId="0" fontId="4" fillId="0" borderId="89" xfId="2" applyFont="1" applyBorder="1"/>
    <xf numFmtId="0" fontId="4" fillId="4" borderId="90" xfId="2" applyFont="1" applyFill="1" applyBorder="1"/>
    <xf numFmtId="0" fontId="3" fillId="3" borderId="24" xfId="2" applyFont="1" applyFill="1" applyBorder="1" applyAlignment="1">
      <alignment horizontal="center" vertical="center" wrapText="1"/>
    </xf>
    <xf numFmtId="0" fontId="3" fillId="2" borderId="91" xfId="2" applyFont="1" applyFill="1" applyBorder="1" applyAlignment="1">
      <alignment horizontal="center" vertical="center" wrapText="1"/>
    </xf>
    <xf numFmtId="4" fontId="5" fillId="4" borderId="78" xfId="2" applyNumberFormat="1" applyFont="1" applyFill="1" applyBorder="1" applyAlignment="1">
      <alignment horizontal="right" vertical="center" wrapText="1"/>
    </xf>
    <xf numFmtId="4" fontId="5" fillId="4" borderId="92" xfId="2" applyNumberFormat="1" applyFont="1" applyFill="1" applyBorder="1" applyAlignment="1">
      <alignment horizontal="right" vertical="center" wrapText="1"/>
    </xf>
    <xf numFmtId="4" fontId="4" fillId="0" borderId="78" xfId="2" applyNumberFormat="1" applyFont="1" applyFill="1" applyBorder="1" applyAlignment="1">
      <alignment horizontal="right" vertical="center" wrapText="1"/>
    </xf>
    <xf numFmtId="4" fontId="5" fillId="4" borderId="53" xfId="2" applyNumberFormat="1" applyFont="1" applyFill="1" applyBorder="1" applyAlignment="1">
      <alignment horizontal="right" vertical="center" wrapText="1"/>
    </xf>
    <xf numFmtId="4" fontId="4" fillId="0" borderId="78" xfId="2" applyNumberFormat="1" applyFont="1" applyBorder="1" applyAlignment="1">
      <alignment horizontal="right"/>
    </xf>
    <xf numFmtId="4" fontId="4" fillId="0" borderId="92" xfId="2" applyNumberFormat="1" applyFont="1" applyBorder="1" applyAlignment="1">
      <alignment horizontal="right"/>
    </xf>
    <xf numFmtId="4" fontId="5" fillId="4" borderId="93" xfId="2" applyNumberFormat="1" applyFont="1" applyFill="1" applyBorder="1" applyAlignment="1">
      <alignment horizontal="right" vertical="center" wrapText="1"/>
    </xf>
    <xf numFmtId="4" fontId="5" fillId="4" borderId="94" xfId="2" applyNumberFormat="1" applyFont="1" applyFill="1" applyBorder="1" applyAlignment="1">
      <alignment horizontal="right" vertical="center" wrapText="1"/>
    </xf>
    <xf numFmtId="0" fontId="3" fillId="3" borderId="95" xfId="2" applyFont="1" applyFill="1" applyBorder="1" applyAlignment="1">
      <alignment horizontal="center" vertical="center" wrapText="1"/>
    </xf>
    <xf numFmtId="4" fontId="5" fillId="4" borderId="79" xfId="2" applyNumberFormat="1" applyFont="1" applyFill="1" applyBorder="1" applyAlignment="1">
      <alignment horizontal="right" vertical="center" wrapText="1"/>
    </xf>
    <xf numFmtId="4" fontId="4" fillId="0" borderId="51" xfId="2" applyNumberFormat="1" applyFont="1" applyFill="1" applyBorder="1" applyAlignment="1">
      <alignment horizontal="right" vertical="center" wrapText="1"/>
    </xf>
    <xf numFmtId="4" fontId="4" fillId="0" borderId="79" xfId="2" applyNumberFormat="1" applyFont="1" applyBorder="1" applyAlignment="1">
      <alignment horizontal="right"/>
    </xf>
    <xf numFmtId="4" fontId="5" fillId="4" borderId="96" xfId="2" applyNumberFormat="1" applyFont="1" applyFill="1" applyBorder="1" applyAlignment="1">
      <alignment horizontal="right" vertical="center" wrapText="1"/>
    </xf>
    <xf numFmtId="0" fontId="3" fillId="2" borderId="24" xfId="2" applyFont="1" applyFill="1" applyBorder="1" applyAlignment="1">
      <alignment horizontal="center" vertical="center" wrapText="1"/>
    </xf>
    <xf numFmtId="0" fontId="21" fillId="2" borderId="53" xfId="2" applyFont="1" applyFill="1" applyBorder="1" applyAlignment="1">
      <alignment horizontal="center" vertical="center" wrapText="1"/>
    </xf>
    <xf numFmtId="4" fontId="21" fillId="5" borderId="53" xfId="2" applyNumberFormat="1" applyFont="1" applyFill="1" applyBorder="1" applyAlignment="1">
      <alignment horizontal="right" vertical="center" wrapText="1"/>
    </xf>
    <xf numFmtId="4" fontId="14" fillId="0" borderId="53" xfId="2" applyNumberFormat="1" applyFont="1" applyFill="1" applyBorder="1" applyAlignment="1">
      <alignment horizontal="right" vertical="center" wrapText="1"/>
    </xf>
    <xf numFmtId="4" fontId="21" fillId="5" borderId="97" xfId="2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1" fillId="5" borderId="53" xfId="2" applyNumberFormat="1" applyFont="1" applyFill="1" applyBorder="1" applyAlignment="1">
      <alignment vertical="center" wrapText="1"/>
    </xf>
    <xf numFmtId="4" fontId="14" fillId="0" borderId="53" xfId="2" applyNumberFormat="1" applyFont="1" applyFill="1" applyBorder="1" applyAlignment="1">
      <alignment vertical="center" wrapText="1"/>
    </xf>
    <xf numFmtId="4" fontId="14" fillId="0" borderId="97" xfId="2" applyNumberFormat="1" applyFont="1" applyBorder="1"/>
    <xf numFmtId="0" fontId="8" fillId="12" borderId="62" xfId="0" applyFont="1" applyFill="1" applyBorder="1" applyAlignment="1">
      <alignment horizontal="center" vertical="top"/>
    </xf>
    <xf numFmtId="0" fontId="8" fillId="12" borderId="99" xfId="0" applyFont="1" applyFill="1" applyBorder="1" applyAlignment="1">
      <alignment horizontal="center"/>
    </xf>
    <xf numFmtId="0" fontId="8" fillId="12" borderId="100" xfId="0" applyFont="1" applyFill="1" applyBorder="1" applyAlignment="1">
      <alignment horizontal="center"/>
    </xf>
    <xf numFmtId="0" fontId="8" fillId="8" borderId="101" xfId="0" applyFont="1" applyFill="1" applyBorder="1" applyAlignment="1">
      <alignment horizontal="center" vertical="center" wrapText="1"/>
    </xf>
    <xf numFmtId="0" fontId="8" fillId="8" borderId="102" xfId="0" applyFont="1" applyFill="1" applyBorder="1" applyAlignment="1">
      <alignment horizontal="center" vertical="center" wrapText="1"/>
    </xf>
    <xf numFmtId="0" fontId="8" fillId="8" borderId="103" xfId="0" applyFont="1" applyFill="1" applyBorder="1" applyAlignment="1">
      <alignment horizontal="center" vertical="center" wrapText="1"/>
    </xf>
    <xf numFmtId="4" fontId="7" fillId="0" borderId="103" xfId="0" applyNumberFormat="1" applyFont="1" applyFill="1" applyBorder="1" applyAlignment="1">
      <alignment horizontal="center" vertical="center"/>
    </xf>
    <xf numFmtId="4" fontId="7" fillId="12" borderId="103" xfId="0" applyNumberFormat="1" applyFont="1" applyFill="1" applyBorder="1" applyAlignment="1">
      <alignment horizontal="center" vertical="center"/>
    </xf>
    <xf numFmtId="4" fontId="7" fillId="12" borderId="103" xfId="0" applyNumberFormat="1" applyFont="1" applyFill="1" applyBorder="1" applyAlignment="1">
      <alignment horizontal="center" wrapText="1"/>
    </xf>
    <xf numFmtId="4" fontId="7" fillId="0" borderId="103" xfId="0" applyNumberFormat="1" applyFont="1" applyFill="1" applyBorder="1" applyAlignment="1">
      <alignment horizontal="center" wrapText="1"/>
    </xf>
    <xf numFmtId="4" fontId="7" fillId="12" borderId="105" xfId="0" applyNumberFormat="1" applyFont="1" applyFill="1" applyBorder="1" applyAlignment="1">
      <alignment horizontal="right"/>
    </xf>
    <xf numFmtId="4" fontId="7" fillId="12" borderId="106" xfId="0" applyNumberFormat="1" applyFont="1" applyFill="1" applyBorder="1" applyAlignment="1">
      <alignment horizontal="center" wrapText="1"/>
    </xf>
    <xf numFmtId="4" fontId="20" fillId="12" borderId="105" xfId="0" applyNumberFormat="1" applyFont="1" applyFill="1" applyBorder="1" applyAlignment="1">
      <alignment horizontal="right"/>
    </xf>
    <xf numFmtId="4" fontId="7" fillId="12" borderId="104" xfId="0" applyNumberFormat="1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left" vertical="center"/>
    </xf>
    <xf numFmtId="0" fontId="6" fillId="12" borderId="63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6" fillId="12" borderId="107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justify"/>
    </xf>
    <xf numFmtId="0" fontId="6" fillId="0" borderId="98" xfId="0" applyFont="1" applyFill="1" applyBorder="1" applyAlignment="1">
      <alignment horizontal="left" vertical="center"/>
    </xf>
  </cellXfs>
  <cellStyles count="40">
    <cellStyle name="Dziesiętny" xfId="3" builtinId="3"/>
    <cellStyle name="Dziesiętny 2" xfId="5"/>
    <cellStyle name="Dziesiętny 2 2" xfId="7"/>
    <cellStyle name="Dziesiętny 2 2 2" xfId="13"/>
    <cellStyle name="Dziesiętny 2 2 2 2" xfId="25"/>
    <cellStyle name="Dziesiętny 2 2 2 3" xfId="37"/>
    <cellStyle name="Dziesiętny 2 2 3" xfId="19"/>
    <cellStyle name="Dziesiętny 2 2 4" xfId="31"/>
    <cellStyle name="Dziesiętny 2 3" xfId="9"/>
    <cellStyle name="Dziesiętny 2 3 2" xfId="15"/>
    <cellStyle name="Dziesiętny 2 3 2 2" xfId="27"/>
    <cellStyle name="Dziesiętny 2 3 2 3" xfId="39"/>
    <cellStyle name="Dziesiętny 2 3 3" xfId="21"/>
    <cellStyle name="Dziesiętny 2 3 4" xfId="33"/>
    <cellStyle name="Dziesiętny 2 4" xfId="11"/>
    <cellStyle name="Dziesiętny 2 4 2" xfId="23"/>
    <cellStyle name="Dziesiętny 2 4 3" xfId="35"/>
    <cellStyle name="Dziesiętny 2 5" xfId="17"/>
    <cellStyle name="Dziesiętny 2 6" xfId="29"/>
    <cellStyle name="Dziesiętny 3" xfId="6"/>
    <cellStyle name="Dziesiętny 3 2" xfId="12"/>
    <cellStyle name="Dziesiętny 3 2 2" xfId="24"/>
    <cellStyle name="Dziesiętny 3 2 3" xfId="36"/>
    <cellStyle name="Dziesiętny 3 3" xfId="18"/>
    <cellStyle name="Dziesiętny 3 4" xfId="30"/>
    <cellStyle name="Dziesiętny 4" xfId="8"/>
    <cellStyle name="Dziesiętny 4 2" xfId="14"/>
    <cellStyle name="Dziesiętny 4 2 2" xfId="26"/>
    <cellStyle name="Dziesiętny 4 2 3" xfId="38"/>
    <cellStyle name="Dziesiętny 4 3" xfId="20"/>
    <cellStyle name="Dziesiętny 4 4" xfId="32"/>
    <cellStyle name="Dziesiętny 5" xfId="10"/>
    <cellStyle name="Dziesiętny 5 2" xfId="22"/>
    <cellStyle name="Dziesiętny 5 3" xfId="34"/>
    <cellStyle name="Dziesiętny 6" xfId="16"/>
    <cellStyle name="Dziesiętny 7" xfId="28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WUM\!Wszyscy\Kasia\Oddzia&#322;y\UK\2014\9-2014\Finacial%20statement%20(BS%20PL)%20LUG%20UK%20sheets%20Sept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30-09-2014"/>
      <sheetName val="PL 2014"/>
      <sheetName val="Arkusz1"/>
      <sheetName val="PL 9-2014"/>
      <sheetName val="breakdown by nature"/>
      <sheetName val="Arkusz2"/>
    </sheetNames>
    <sheetDataSet>
      <sheetData sheetId="0" refreshError="1"/>
      <sheetData sheetId="1">
        <row r="47">
          <cell r="E47">
            <v>912.13570777777784</v>
          </cell>
        </row>
      </sheetData>
      <sheetData sheetId="2">
        <row r="475">
          <cell r="E475">
            <v>4.9531666666666663</v>
          </cell>
        </row>
      </sheetData>
      <sheetData sheetId="3" refreshError="1"/>
      <sheetData sheetId="4">
        <row r="4">
          <cell r="C4">
            <v>12.59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activeCell="H31" sqref="H31"/>
    </sheetView>
  </sheetViews>
  <sheetFormatPr defaultRowHeight="15" x14ac:dyDescent="0.25"/>
  <cols>
    <col min="1" max="1" width="4.140625" style="76" customWidth="1"/>
    <col min="2" max="2" width="46.7109375" customWidth="1"/>
    <col min="3" max="3" width="10.7109375" style="32" customWidth="1"/>
    <col min="4" max="4" width="10.28515625" style="43" customWidth="1"/>
    <col min="5" max="5" width="10.85546875" style="32" customWidth="1"/>
    <col min="6" max="6" width="10.42578125" style="43" customWidth="1"/>
    <col min="7" max="8" width="9.140625" style="141"/>
  </cols>
  <sheetData>
    <row r="1" spans="2:9" ht="15.75" thickBot="1" x14ac:dyDescent="0.3"/>
    <row r="2" spans="2:9" ht="16.5" thickTop="1" thickBot="1" x14ac:dyDescent="0.3">
      <c r="C2" s="245" t="s">
        <v>29</v>
      </c>
      <c r="D2" s="246"/>
      <c r="E2" s="246"/>
      <c r="F2" s="247"/>
    </row>
    <row r="3" spans="2:9" ht="34.5" thickTop="1" x14ac:dyDescent="0.25">
      <c r="B3" s="248"/>
      <c r="C3" s="244" t="s">
        <v>178</v>
      </c>
      <c r="D3" s="243" t="s">
        <v>177</v>
      </c>
      <c r="E3" s="244" t="s">
        <v>176</v>
      </c>
      <c r="F3" s="243" t="s">
        <v>179</v>
      </c>
      <c r="G3" s="235"/>
      <c r="H3" s="235"/>
    </row>
    <row r="4" spans="2:9" x14ac:dyDescent="0.25">
      <c r="B4" s="249" t="s">
        <v>0</v>
      </c>
      <c r="C4" s="242">
        <v>27609.820000000003</v>
      </c>
      <c r="D4" s="102">
        <v>25529.120000000003</v>
      </c>
      <c r="E4" s="242">
        <v>53264.3</v>
      </c>
      <c r="F4" s="102">
        <v>53894.62</v>
      </c>
    </row>
    <row r="5" spans="2:9" x14ac:dyDescent="0.25">
      <c r="B5" s="250" t="s">
        <v>1</v>
      </c>
      <c r="C5" s="240">
        <v>25023.660000000003</v>
      </c>
      <c r="D5" s="139">
        <v>20247.370000000003</v>
      </c>
      <c r="E5" s="240">
        <v>48032.37</v>
      </c>
      <c r="F5" s="139">
        <v>42822.47</v>
      </c>
    </row>
    <row r="6" spans="2:9" x14ac:dyDescent="0.25">
      <c r="B6" s="250" t="s">
        <v>2</v>
      </c>
      <c r="C6" s="240">
        <v>2586.1600000000003</v>
      </c>
      <c r="D6" s="139">
        <v>5281.75</v>
      </c>
      <c r="E6" s="240">
        <v>5231.93</v>
      </c>
      <c r="F6" s="103">
        <v>11072.15</v>
      </c>
    </row>
    <row r="7" spans="2:9" x14ac:dyDescent="0.25">
      <c r="B7" s="249" t="s">
        <v>3</v>
      </c>
      <c r="C7" s="242">
        <v>16319.21</v>
      </c>
      <c r="D7" s="102">
        <v>17351.55</v>
      </c>
      <c r="E7" s="242">
        <v>33404.58</v>
      </c>
      <c r="F7" s="102">
        <v>37289.06</v>
      </c>
    </row>
    <row r="8" spans="2:9" x14ac:dyDescent="0.25">
      <c r="B8" s="250" t="s">
        <v>4</v>
      </c>
      <c r="C8" s="240">
        <v>14299.449999999999</v>
      </c>
      <c r="D8" s="139">
        <v>14437.43</v>
      </c>
      <c r="E8" s="240">
        <v>29213.78</v>
      </c>
      <c r="F8" s="139">
        <v>29302.7</v>
      </c>
    </row>
    <row r="9" spans="2:9" x14ac:dyDescent="0.25">
      <c r="B9" s="250" t="s">
        <v>5</v>
      </c>
      <c r="C9" s="240">
        <v>2019.7600000000002</v>
      </c>
      <c r="D9" s="139">
        <v>2914.12</v>
      </c>
      <c r="E9" s="240">
        <v>4190.8</v>
      </c>
      <c r="F9" s="103">
        <v>7986.36</v>
      </c>
    </row>
    <row r="10" spans="2:9" x14ac:dyDescent="0.25">
      <c r="B10" s="251" t="s">
        <v>6</v>
      </c>
      <c r="C10" s="241">
        <v>11290.610000000004</v>
      </c>
      <c r="D10" s="104">
        <v>8177.5700000000033</v>
      </c>
      <c r="E10" s="241">
        <v>19859.72</v>
      </c>
      <c r="F10" s="104">
        <v>16605.560000000005</v>
      </c>
      <c r="G10" s="236"/>
      <c r="H10" s="236"/>
      <c r="I10" s="23"/>
    </row>
    <row r="11" spans="2:9" ht="22.5" x14ac:dyDescent="0.25">
      <c r="B11" s="250" t="s">
        <v>7</v>
      </c>
      <c r="C11" s="240">
        <v>0</v>
      </c>
      <c r="D11" s="139">
        <v>0</v>
      </c>
      <c r="E11" s="240">
        <v>0</v>
      </c>
      <c r="F11" s="103">
        <v>0</v>
      </c>
      <c r="G11" s="178"/>
    </row>
    <row r="12" spans="2:9" x14ac:dyDescent="0.25">
      <c r="B12" s="252" t="s">
        <v>8</v>
      </c>
      <c r="C12" s="240">
        <v>281.92999999999995</v>
      </c>
      <c r="D12" s="139">
        <v>124.78999999999999</v>
      </c>
      <c r="E12" s="240">
        <v>702.9</v>
      </c>
      <c r="F12" s="103">
        <v>233.07</v>
      </c>
    </row>
    <row r="13" spans="2:9" x14ac:dyDescent="0.25">
      <c r="B13" s="252" t="s">
        <v>9</v>
      </c>
      <c r="C13" s="240">
        <v>6137.1500000000005</v>
      </c>
      <c r="D13" s="139">
        <v>4606.3799999999992</v>
      </c>
      <c r="E13" s="240">
        <v>11076.51</v>
      </c>
      <c r="F13" s="103">
        <v>8784.65</v>
      </c>
    </row>
    <row r="14" spans="2:9" x14ac:dyDescent="0.25">
      <c r="B14" s="252" t="s">
        <v>10</v>
      </c>
      <c r="C14" s="240">
        <v>4229.76</v>
      </c>
      <c r="D14" s="139">
        <v>3015.9</v>
      </c>
      <c r="E14" s="240">
        <v>7823.37</v>
      </c>
      <c r="F14" s="139">
        <v>6183.42</v>
      </c>
    </row>
    <row r="15" spans="2:9" x14ac:dyDescent="0.25">
      <c r="B15" s="252" t="s">
        <v>11</v>
      </c>
      <c r="C15" s="240">
        <v>0</v>
      </c>
      <c r="D15" s="139">
        <v>0</v>
      </c>
      <c r="E15" s="240">
        <v>0</v>
      </c>
      <c r="F15" s="103">
        <v>0</v>
      </c>
    </row>
    <row r="16" spans="2:9" x14ac:dyDescent="0.25">
      <c r="B16" s="252" t="s">
        <v>12</v>
      </c>
      <c r="C16" s="240">
        <v>47.339999999999989</v>
      </c>
      <c r="D16" s="139">
        <v>33.739999999999995</v>
      </c>
      <c r="E16" s="240">
        <v>114.49</v>
      </c>
      <c r="F16" s="103">
        <v>53.93</v>
      </c>
    </row>
    <row r="17" spans="2:8" x14ac:dyDescent="0.25">
      <c r="B17" s="251" t="s">
        <v>13</v>
      </c>
      <c r="C17" s="241">
        <v>1158.2900000000038</v>
      </c>
      <c r="D17" s="104">
        <v>646.34000000000492</v>
      </c>
      <c r="E17" s="241">
        <v>1548.2500000000025</v>
      </c>
      <c r="F17" s="104">
        <v>1816.6300000000049</v>
      </c>
      <c r="G17" s="178"/>
      <c r="H17" s="178"/>
    </row>
    <row r="18" spans="2:8" x14ac:dyDescent="0.25">
      <c r="B18" s="252" t="s">
        <v>14</v>
      </c>
      <c r="C18" s="240">
        <v>-188.14</v>
      </c>
      <c r="D18" s="139">
        <v>0.96999999999999975</v>
      </c>
      <c r="E18" s="240">
        <v>13.28</v>
      </c>
      <c r="F18" s="103">
        <v>4.01</v>
      </c>
    </row>
    <row r="19" spans="2:8" x14ac:dyDescent="0.25">
      <c r="B19" s="252" t="s">
        <v>15</v>
      </c>
      <c r="C19" s="240">
        <v>128.84999999999997</v>
      </c>
      <c r="D19" s="139">
        <v>285.83999999999997</v>
      </c>
      <c r="E19" s="240">
        <v>464.77</v>
      </c>
      <c r="F19" s="103">
        <v>499.46</v>
      </c>
    </row>
    <row r="20" spans="2:8" ht="22.5" x14ac:dyDescent="0.25">
      <c r="B20" s="252" t="s">
        <v>16</v>
      </c>
      <c r="C20" s="240">
        <v>0</v>
      </c>
      <c r="D20" s="139">
        <v>0</v>
      </c>
      <c r="E20" s="240">
        <v>0</v>
      </c>
      <c r="F20" s="103">
        <v>0</v>
      </c>
    </row>
    <row r="21" spans="2:8" x14ac:dyDescent="0.25">
      <c r="B21" s="251" t="s">
        <v>17</v>
      </c>
      <c r="C21" s="241">
        <v>841.30000000000382</v>
      </c>
      <c r="D21" s="104">
        <v>361.47000000000497</v>
      </c>
      <c r="E21" s="241">
        <v>1096.7600000000025</v>
      </c>
      <c r="F21" s="104">
        <v>1321.1800000000048</v>
      </c>
      <c r="G21" s="178"/>
      <c r="H21" s="178"/>
    </row>
    <row r="22" spans="2:8" x14ac:dyDescent="0.25">
      <c r="B22" s="252" t="s">
        <v>18</v>
      </c>
      <c r="C22" s="240">
        <v>0.89999999999999991</v>
      </c>
      <c r="D22" s="139">
        <v>0</v>
      </c>
      <c r="E22" s="240">
        <v>1.23</v>
      </c>
      <c r="F22" s="103">
        <v>0</v>
      </c>
    </row>
    <row r="23" spans="2:8" ht="22.5" x14ac:dyDescent="0.25">
      <c r="B23" s="254" t="s">
        <v>19</v>
      </c>
      <c r="C23" s="240">
        <v>-166.17000000000002</v>
      </c>
      <c r="D23" s="139">
        <v>-78.299999999999983</v>
      </c>
      <c r="E23" s="240">
        <v>-350.42</v>
      </c>
      <c r="F23" s="139">
        <v>-168.23</v>
      </c>
    </row>
    <row r="24" spans="2:8" x14ac:dyDescent="0.25">
      <c r="B24" s="251" t="s">
        <v>20</v>
      </c>
      <c r="C24" s="241">
        <v>1006.5700000000039</v>
      </c>
      <c r="D24" s="104">
        <v>439.77000000000498</v>
      </c>
      <c r="E24" s="241">
        <v>1445.9500000000025</v>
      </c>
      <c r="F24" s="127">
        <v>1489.4100000000049</v>
      </c>
    </row>
    <row r="25" spans="2:8" x14ac:dyDescent="0.25">
      <c r="B25" s="249" t="s">
        <v>21</v>
      </c>
      <c r="C25" s="241">
        <v>0</v>
      </c>
      <c r="D25" s="104">
        <v>0</v>
      </c>
      <c r="E25" s="241">
        <v>0</v>
      </c>
      <c r="F25" s="104">
        <v>0</v>
      </c>
    </row>
    <row r="26" spans="2:8" x14ac:dyDescent="0.25">
      <c r="B26" s="251" t="s">
        <v>22</v>
      </c>
      <c r="C26" s="241">
        <v>1006.5700000000039</v>
      </c>
      <c r="D26" s="104">
        <v>439.77000000000498</v>
      </c>
      <c r="E26" s="241">
        <v>1445.9500000000025</v>
      </c>
      <c r="F26" s="104">
        <v>1489.4100000000049</v>
      </c>
    </row>
    <row r="27" spans="2:8" ht="21" customHeight="1" x14ac:dyDescent="0.25">
      <c r="B27" s="254" t="s">
        <v>23</v>
      </c>
      <c r="C27" s="240">
        <v>1006.5700000000024</v>
      </c>
      <c r="D27" s="139">
        <v>439.7700000000068</v>
      </c>
      <c r="E27" s="240">
        <v>1445.9500000000025</v>
      </c>
      <c r="F27" s="103">
        <v>1489.4100000000049</v>
      </c>
      <c r="G27" s="178"/>
    </row>
    <row r="28" spans="2:8" ht="22.5" x14ac:dyDescent="0.25">
      <c r="B28" s="254" t="s">
        <v>19</v>
      </c>
      <c r="C28" s="240">
        <v>-166.17000000000002</v>
      </c>
      <c r="D28" s="238">
        <v>-78.299999999999983</v>
      </c>
      <c r="E28" s="239">
        <v>-350.42</v>
      </c>
      <c r="F28" s="42">
        <v>-168.23</v>
      </c>
    </row>
    <row r="29" spans="2:8" x14ac:dyDescent="0.25">
      <c r="B29" s="255" t="s">
        <v>24</v>
      </c>
      <c r="C29" s="241">
        <v>0.1398291605138246</v>
      </c>
      <c r="D29" s="70">
        <v>6.1091300077655258E-2</v>
      </c>
      <c r="E29" s="97">
        <v>0.20086628316457331</v>
      </c>
      <c r="F29" s="70">
        <v>0.2069035933525693</v>
      </c>
    </row>
    <row r="30" spans="2:8" x14ac:dyDescent="0.25">
      <c r="B30" s="256" t="s">
        <v>25</v>
      </c>
      <c r="C30" s="253">
        <v>0.1398291605138246</v>
      </c>
      <c r="D30" s="71">
        <v>6.1091300077655258E-2</v>
      </c>
      <c r="E30" s="98">
        <v>0.20086628316457331</v>
      </c>
      <c r="F30" s="71">
        <v>0.2069035933525693</v>
      </c>
    </row>
    <row r="31" spans="2:8" x14ac:dyDescent="0.25">
      <c r="B31" s="256" t="s">
        <v>26</v>
      </c>
      <c r="C31" s="253">
        <v>0.1398291605138246</v>
      </c>
      <c r="D31" s="71">
        <v>6.1091300077655258E-2</v>
      </c>
      <c r="E31" s="98">
        <v>0.20086628316457331</v>
      </c>
      <c r="F31" s="71">
        <v>0.2069035933525693</v>
      </c>
    </row>
    <row r="32" spans="2:8" ht="22.5" x14ac:dyDescent="0.25">
      <c r="B32" s="251" t="s">
        <v>27</v>
      </c>
      <c r="C32" s="241">
        <v>0.1398291605138246</v>
      </c>
      <c r="D32" s="70">
        <v>6.1091300077655258E-2</v>
      </c>
      <c r="E32" s="97">
        <v>0.20086628316457331</v>
      </c>
      <c r="F32" s="70">
        <v>0.2069035933525693</v>
      </c>
    </row>
    <row r="33" spans="1:8" x14ac:dyDescent="0.25">
      <c r="B33" s="250" t="s">
        <v>25</v>
      </c>
      <c r="C33" s="253">
        <v>0.1398291605138246</v>
      </c>
      <c r="D33" s="71">
        <v>6.1091300077655258E-2</v>
      </c>
      <c r="E33" s="98">
        <v>0.20086628316457331</v>
      </c>
      <c r="F33" s="71">
        <v>0.2069035933525693</v>
      </c>
    </row>
    <row r="34" spans="1:8" x14ac:dyDescent="0.25">
      <c r="B34" s="250" t="s">
        <v>26</v>
      </c>
      <c r="C34" s="253">
        <v>0.1398291605138246</v>
      </c>
      <c r="D34" s="71">
        <v>6.1091300077655258E-2</v>
      </c>
      <c r="E34" s="98">
        <v>0.20086628316457331</v>
      </c>
      <c r="F34" s="71">
        <v>0.2069035933525693</v>
      </c>
    </row>
    <row r="35" spans="1:8" ht="23.25" thickBot="1" x14ac:dyDescent="0.3">
      <c r="B35" s="258" t="s">
        <v>28</v>
      </c>
      <c r="C35" s="257">
        <v>0</v>
      </c>
      <c r="D35" s="72">
        <v>0</v>
      </c>
      <c r="E35" s="99">
        <v>0</v>
      </c>
      <c r="F35" s="72">
        <v>0</v>
      </c>
    </row>
    <row r="36" spans="1:8" ht="15.75" thickTop="1" x14ac:dyDescent="0.25">
      <c r="A36" s="122"/>
    </row>
    <row r="37" spans="1:8" s="85" customFormat="1" x14ac:dyDescent="0.25">
      <c r="A37" s="121"/>
      <c r="G37" s="237"/>
      <c r="H37" s="237"/>
    </row>
    <row r="38" spans="1:8" s="85" customFormat="1" x14ac:dyDescent="0.25">
      <c r="A38"/>
      <c r="G38" s="237"/>
      <c r="H38" s="237"/>
    </row>
    <row r="39" spans="1:8" s="85" customFormat="1" x14ac:dyDescent="0.25">
      <c r="A39"/>
      <c r="G39" s="237"/>
      <c r="H39" s="237"/>
    </row>
    <row r="40" spans="1:8" s="85" customFormat="1" x14ac:dyDescent="0.25">
      <c r="A40"/>
      <c r="G40" s="237"/>
      <c r="H40" s="237"/>
    </row>
    <row r="41" spans="1:8" s="85" customFormat="1" x14ac:dyDescent="0.25">
      <c r="A41"/>
      <c r="G41" s="237"/>
      <c r="H41" s="237"/>
    </row>
    <row r="42" spans="1:8" s="85" customFormat="1" x14ac:dyDescent="0.25">
      <c r="A42"/>
      <c r="G42" s="237"/>
      <c r="H42" s="237"/>
    </row>
    <row r="43" spans="1:8" s="85" customFormat="1" x14ac:dyDescent="0.25">
      <c r="A43"/>
      <c r="G43" s="237"/>
      <c r="H43" s="237"/>
    </row>
    <row r="44" spans="1:8" x14ac:dyDescent="0.25">
      <c r="C44" s="85"/>
      <c r="D44" s="85"/>
      <c r="F44" s="85"/>
    </row>
    <row r="45" spans="1:8" x14ac:dyDescent="0.25">
      <c r="A45"/>
      <c r="C45" s="85"/>
      <c r="D45" s="85"/>
      <c r="F45" s="85"/>
    </row>
    <row r="46" spans="1:8" x14ac:dyDescent="0.25">
      <c r="A46" s="122"/>
      <c r="C46" s="85"/>
      <c r="D46" s="85"/>
      <c r="F46" s="85"/>
    </row>
    <row r="47" spans="1:8" x14ac:dyDescent="0.25">
      <c r="A47"/>
      <c r="C47" s="85"/>
      <c r="D47" s="85"/>
      <c r="F47" s="85"/>
    </row>
    <row r="48" spans="1:8" x14ac:dyDescent="0.25">
      <c r="A48"/>
      <c r="C48" s="85"/>
      <c r="D48" s="85"/>
      <c r="F48" s="85"/>
    </row>
    <row r="49" spans="1:6" x14ac:dyDescent="0.25">
      <c r="A49"/>
      <c r="C49" s="85"/>
      <c r="D49" s="85"/>
      <c r="F49" s="85"/>
    </row>
    <row r="50" spans="1:6" x14ac:dyDescent="0.25">
      <c r="A50"/>
      <c r="C50" s="85"/>
      <c r="D50" s="85"/>
      <c r="F50" s="85"/>
    </row>
    <row r="51" spans="1:6" x14ac:dyDescent="0.25">
      <c r="A51"/>
      <c r="C51" s="85"/>
      <c r="D51" s="85"/>
      <c r="F51" s="85"/>
    </row>
    <row r="52" spans="1:6" x14ac:dyDescent="0.25">
      <c r="A52"/>
      <c r="C52" s="85"/>
      <c r="D52" s="85"/>
      <c r="F52" s="85"/>
    </row>
    <row r="53" spans="1:6" x14ac:dyDescent="0.25">
      <c r="A53"/>
      <c r="C53" s="85"/>
      <c r="D53" s="85"/>
      <c r="F53" s="85"/>
    </row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G2" sqref="G2"/>
    </sheetView>
  </sheetViews>
  <sheetFormatPr defaultRowHeight="15" x14ac:dyDescent="0.25"/>
  <cols>
    <col min="2" max="2" width="61.7109375" customWidth="1"/>
    <col min="3" max="4" width="12.5703125" customWidth="1"/>
    <col min="5" max="5" width="11.140625" customWidth="1"/>
    <col min="6" max="6" width="12.5703125" customWidth="1"/>
  </cols>
  <sheetData>
    <row r="1" spans="2:7" ht="15.75" thickBot="1" x14ac:dyDescent="0.3">
      <c r="B1" s="31"/>
    </row>
    <row r="2" spans="2:7" ht="16.5" thickTop="1" thickBot="1" x14ac:dyDescent="0.3">
      <c r="C2" s="154" t="s">
        <v>29</v>
      </c>
      <c r="D2" s="154"/>
      <c r="E2" s="154"/>
      <c r="F2" s="154"/>
      <c r="G2" s="234"/>
    </row>
    <row r="3" spans="2:7" ht="36.75" customHeight="1" thickTop="1" x14ac:dyDescent="0.25">
      <c r="B3" s="259"/>
      <c r="C3" s="264" t="s">
        <v>178</v>
      </c>
      <c r="D3" s="274" t="s">
        <v>177</v>
      </c>
      <c r="E3" s="279" t="s">
        <v>176</v>
      </c>
      <c r="F3" s="265" t="s">
        <v>179</v>
      </c>
    </row>
    <row r="4" spans="2:7" x14ac:dyDescent="0.25">
      <c r="B4" s="260" t="s">
        <v>22</v>
      </c>
      <c r="C4" s="266">
        <v>1006.5700000000039</v>
      </c>
      <c r="D4" s="275">
        <v>439.77000000000498</v>
      </c>
      <c r="E4" s="266">
        <v>1445.9500000000025</v>
      </c>
      <c r="F4" s="267">
        <v>1489.4100000000049</v>
      </c>
    </row>
    <row r="5" spans="2:7" x14ac:dyDescent="0.25">
      <c r="B5" s="261" t="s">
        <v>76</v>
      </c>
      <c r="C5" s="268">
        <v>0</v>
      </c>
      <c r="D5" s="276">
        <v>0</v>
      </c>
      <c r="E5" s="268">
        <v>0</v>
      </c>
      <c r="F5" s="139">
        <v>0</v>
      </c>
    </row>
    <row r="6" spans="2:7" ht="22.5" x14ac:dyDescent="0.25">
      <c r="B6" s="261" t="s">
        <v>77</v>
      </c>
      <c r="C6" s="268">
        <v>0</v>
      </c>
      <c r="D6" s="276">
        <v>0</v>
      </c>
      <c r="E6" s="268">
        <v>0</v>
      </c>
      <c r="F6" s="139">
        <v>0</v>
      </c>
    </row>
    <row r="7" spans="2:7" ht="22.5" x14ac:dyDescent="0.25">
      <c r="B7" s="261" t="s">
        <v>78</v>
      </c>
      <c r="C7" s="268">
        <v>0</v>
      </c>
      <c r="D7" s="276">
        <v>0</v>
      </c>
      <c r="E7" s="268">
        <v>0</v>
      </c>
      <c r="F7" s="139">
        <v>0</v>
      </c>
    </row>
    <row r="8" spans="2:7" x14ac:dyDescent="0.25">
      <c r="B8" s="261" t="s">
        <v>79</v>
      </c>
      <c r="C8" s="268">
        <v>0</v>
      </c>
      <c r="D8" s="276">
        <v>0</v>
      </c>
      <c r="E8" s="268">
        <v>0</v>
      </c>
      <c r="F8" s="139">
        <v>0</v>
      </c>
    </row>
    <row r="9" spans="2:7" x14ac:dyDescent="0.25">
      <c r="B9" s="261" t="s">
        <v>80</v>
      </c>
      <c r="C9" s="268">
        <v>0</v>
      </c>
      <c r="D9" s="276">
        <v>0</v>
      </c>
      <c r="E9" s="268">
        <v>0</v>
      </c>
      <c r="F9" s="139">
        <v>0</v>
      </c>
    </row>
    <row r="10" spans="2:7" x14ac:dyDescent="0.25">
      <c r="B10" s="261" t="s">
        <v>81</v>
      </c>
      <c r="C10" s="268">
        <v>0.89999999999999991</v>
      </c>
      <c r="D10" s="276">
        <v>0</v>
      </c>
      <c r="E10" s="268">
        <v>1.23</v>
      </c>
      <c r="F10" s="139">
        <v>0</v>
      </c>
    </row>
    <row r="11" spans="2:7" x14ac:dyDescent="0.25">
      <c r="B11" s="260" t="s">
        <v>82</v>
      </c>
      <c r="C11" s="266">
        <v>1007.4700000000039</v>
      </c>
      <c r="D11" s="275">
        <v>439.77000000000498</v>
      </c>
      <c r="E11" s="266">
        <v>1447.1800000000026</v>
      </c>
      <c r="F11" s="269">
        <v>1489.4100000000049</v>
      </c>
    </row>
    <row r="12" spans="2:7" x14ac:dyDescent="0.25">
      <c r="B12" s="262" t="s">
        <v>83</v>
      </c>
      <c r="C12" s="270">
        <v>-166.17000000000002</v>
      </c>
      <c r="D12" s="277">
        <v>-78.299999999999983</v>
      </c>
      <c r="E12" s="270">
        <v>-350.42</v>
      </c>
      <c r="F12" s="271">
        <v>-168.23</v>
      </c>
    </row>
    <row r="13" spans="2:7" ht="15.75" thickBot="1" x14ac:dyDescent="0.3">
      <c r="B13" s="263" t="s">
        <v>84</v>
      </c>
      <c r="C13" s="272">
        <v>841.30000000000382</v>
      </c>
      <c r="D13" s="278">
        <v>361.47000000000503</v>
      </c>
      <c r="E13" s="272">
        <v>1096.7600000000025</v>
      </c>
      <c r="F13" s="273">
        <v>1321.1800000000048</v>
      </c>
    </row>
    <row r="14" spans="2:7" ht="15.75" thickTop="1" x14ac:dyDescent="0.25">
      <c r="C14" s="23"/>
      <c r="D14" s="23"/>
      <c r="E14" s="23"/>
      <c r="F14" s="23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zoomScaleNormal="100" workbookViewId="0">
      <selection activeCell="G24" sqref="G24"/>
    </sheetView>
  </sheetViews>
  <sheetFormatPr defaultRowHeight="15" x14ac:dyDescent="0.25"/>
  <cols>
    <col min="1" max="1" width="4.42578125" customWidth="1"/>
    <col min="2" max="2" width="55.42578125" customWidth="1"/>
    <col min="3" max="3" width="13.140625" style="32" customWidth="1"/>
    <col min="4" max="4" width="13.140625" style="43" customWidth="1"/>
    <col min="5" max="5" width="7.42578125" customWidth="1"/>
    <col min="6" max="6" width="5" customWidth="1"/>
  </cols>
  <sheetData>
    <row r="1" spans="2:6" ht="15.75" thickBot="1" x14ac:dyDescent="0.3">
      <c r="B1" s="141"/>
      <c r="D1" s="74"/>
    </row>
    <row r="2" spans="2:6" ht="16.5" thickTop="1" thickBot="1" x14ac:dyDescent="0.3">
      <c r="C2" s="155" t="s">
        <v>29</v>
      </c>
      <c r="D2" s="156"/>
    </row>
    <row r="3" spans="2:6" ht="25.5" customHeight="1" thickTop="1" x14ac:dyDescent="0.25">
      <c r="B3" s="1" t="s">
        <v>50</v>
      </c>
      <c r="C3" s="105" t="s">
        <v>181</v>
      </c>
      <c r="D3" s="280" t="s">
        <v>180</v>
      </c>
    </row>
    <row r="4" spans="2:6" x14ac:dyDescent="0.25">
      <c r="B4" s="3" t="s">
        <v>30</v>
      </c>
      <c r="C4" s="107">
        <v>38885.43</v>
      </c>
      <c r="D4" s="281">
        <v>34936.17</v>
      </c>
    </row>
    <row r="5" spans="2:6" x14ac:dyDescent="0.25">
      <c r="B5" s="2" t="s">
        <v>31</v>
      </c>
      <c r="C5" s="96">
        <v>32258.34</v>
      </c>
      <c r="D5" s="282">
        <v>29641.01</v>
      </c>
    </row>
    <row r="6" spans="2:6" x14ac:dyDescent="0.25">
      <c r="B6" s="2" t="s">
        <v>32</v>
      </c>
      <c r="C6" s="96">
        <v>3881.06</v>
      </c>
      <c r="D6" s="282">
        <v>2323.81</v>
      </c>
      <c r="E6" s="123"/>
    </row>
    <row r="7" spans="2:6" x14ac:dyDescent="0.25">
      <c r="B7" s="2" t="s">
        <v>33</v>
      </c>
      <c r="C7" s="96">
        <v>0</v>
      </c>
      <c r="D7" s="282">
        <v>522.88</v>
      </c>
    </row>
    <row r="8" spans="2:6" x14ac:dyDescent="0.25">
      <c r="B8" s="2" t="s">
        <v>34</v>
      </c>
      <c r="C8" s="96">
        <v>0</v>
      </c>
      <c r="D8" s="282">
        <v>0</v>
      </c>
    </row>
    <row r="9" spans="2:6" x14ac:dyDescent="0.25">
      <c r="B9" s="2" t="s">
        <v>35</v>
      </c>
      <c r="C9" s="96">
        <v>0</v>
      </c>
      <c r="D9" s="282">
        <v>0</v>
      </c>
    </row>
    <row r="10" spans="2:6" x14ac:dyDescent="0.25">
      <c r="B10" s="2" t="s">
        <v>36</v>
      </c>
      <c r="C10" s="96">
        <v>1.1400000000000001</v>
      </c>
      <c r="D10" s="282">
        <v>0</v>
      </c>
    </row>
    <row r="11" spans="2:6" x14ac:dyDescent="0.25">
      <c r="B11" s="2" t="s">
        <v>37</v>
      </c>
      <c r="C11" s="96">
        <v>2198.9</v>
      </c>
      <c r="D11" s="282">
        <v>1913.72</v>
      </c>
    </row>
    <row r="12" spans="2:6" x14ac:dyDescent="0.25">
      <c r="B12" s="2" t="s">
        <v>38</v>
      </c>
      <c r="C12" s="138">
        <v>545.99</v>
      </c>
      <c r="D12" s="282">
        <v>534.75</v>
      </c>
    </row>
    <row r="13" spans="2:6" x14ac:dyDescent="0.25">
      <c r="B13" s="4" t="s">
        <v>39</v>
      </c>
      <c r="C13" s="107">
        <v>45291.139999999992</v>
      </c>
      <c r="D13" s="281">
        <v>44807.619999999995</v>
      </c>
      <c r="E13" s="23"/>
      <c r="F13" s="23"/>
    </row>
    <row r="14" spans="2:6" x14ac:dyDescent="0.25">
      <c r="B14" s="2" t="s">
        <v>40</v>
      </c>
      <c r="C14" s="138">
        <v>25131.51</v>
      </c>
      <c r="D14" s="282">
        <v>25109.73</v>
      </c>
      <c r="E14" s="124"/>
      <c r="F14" s="128"/>
    </row>
    <row r="15" spans="2:6" x14ac:dyDescent="0.25">
      <c r="B15" s="2" t="s">
        <v>41</v>
      </c>
      <c r="C15" s="138">
        <v>16103.49</v>
      </c>
      <c r="D15" s="282">
        <v>17211.669999999998</v>
      </c>
      <c r="E15" s="124"/>
    </row>
    <row r="16" spans="2:6" x14ac:dyDescent="0.25">
      <c r="B16" s="2" t="s">
        <v>42</v>
      </c>
      <c r="C16" s="138">
        <v>0</v>
      </c>
      <c r="D16" s="282">
        <v>0</v>
      </c>
    </row>
    <row r="17" spans="2:6" x14ac:dyDescent="0.25">
      <c r="B17" s="2" t="s">
        <v>43</v>
      </c>
      <c r="C17" s="138">
        <v>2153.0700000000002</v>
      </c>
      <c r="D17" s="282">
        <v>1124.3600000000001</v>
      </c>
      <c r="E17" s="123"/>
      <c r="F17" s="128"/>
    </row>
    <row r="18" spans="2:6" x14ac:dyDescent="0.25">
      <c r="B18" s="2" t="s">
        <v>44</v>
      </c>
      <c r="C18" s="96">
        <v>0</v>
      </c>
      <c r="D18" s="282">
        <v>0</v>
      </c>
    </row>
    <row r="19" spans="2:6" ht="22.5" x14ac:dyDescent="0.25">
      <c r="B19" s="2" t="s">
        <v>45</v>
      </c>
      <c r="C19" s="96">
        <v>0</v>
      </c>
      <c r="D19" s="282">
        <v>0</v>
      </c>
    </row>
    <row r="20" spans="2:6" x14ac:dyDescent="0.25">
      <c r="B20" s="2" t="s">
        <v>36</v>
      </c>
      <c r="C20" s="96">
        <v>166.52</v>
      </c>
      <c r="D20" s="282">
        <v>0</v>
      </c>
    </row>
    <row r="21" spans="2:6" x14ac:dyDescent="0.25">
      <c r="B21" s="2" t="s">
        <v>46</v>
      </c>
      <c r="C21" s="138">
        <v>1138.31</v>
      </c>
      <c r="D21" s="282">
        <v>1084.1199999999999</v>
      </c>
      <c r="F21" s="128"/>
    </row>
    <row r="22" spans="2:6" x14ac:dyDescent="0.25">
      <c r="B22" s="2" t="s">
        <v>47</v>
      </c>
      <c r="C22" s="138">
        <v>598.24</v>
      </c>
      <c r="D22" s="282">
        <v>277.74</v>
      </c>
    </row>
    <row r="23" spans="2:6" x14ac:dyDescent="0.25">
      <c r="B23" s="4" t="s">
        <v>48</v>
      </c>
      <c r="C23" s="107">
        <v>0</v>
      </c>
      <c r="D23" s="281">
        <v>0</v>
      </c>
    </row>
    <row r="24" spans="2:6" ht="15.75" thickBot="1" x14ac:dyDescent="0.3">
      <c r="B24" s="5" t="s">
        <v>49</v>
      </c>
      <c r="C24" s="108">
        <v>84176.569999999992</v>
      </c>
      <c r="D24" s="283">
        <v>79743.789999999994</v>
      </c>
      <c r="E24" s="23"/>
      <c r="F24" s="23"/>
    </row>
    <row r="25" spans="2:6" ht="16.5" thickTop="1" thickBot="1" x14ac:dyDescent="0.3">
      <c r="C25" s="109"/>
      <c r="D25" s="109"/>
    </row>
    <row r="26" spans="2:6" ht="16.5" thickTop="1" thickBot="1" x14ac:dyDescent="0.3">
      <c r="C26" s="157" t="s">
        <v>29</v>
      </c>
      <c r="D26" s="158"/>
    </row>
    <row r="27" spans="2:6" ht="23.25" thickTop="1" x14ac:dyDescent="0.25">
      <c r="B27" s="1" t="s">
        <v>51</v>
      </c>
      <c r="C27" s="105" t="s">
        <v>172</v>
      </c>
      <c r="D27" s="106" t="s">
        <v>173</v>
      </c>
    </row>
    <row r="28" spans="2:6" x14ac:dyDescent="0.25">
      <c r="B28" s="4" t="s">
        <v>52</v>
      </c>
      <c r="C28" s="110">
        <v>42936.46</v>
      </c>
      <c r="D28" s="286">
        <v>40913.889999999992</v>
      </c>
      <c r="E28" s="23"/>
      <c r="F28" s="23"/>
    </row>
    <row r="29" spans="2:6" x14ac:dyDescent="0.25">
      <c r="B29" s="2" t="s">
        <v>53</v>
      </c>
      <c r="C29" s="111">
        <v>1799.6399999999976</v>
      </c>
      <c r="D29" s="287">
        <v>1799.64</v>
      </c>
    </row>
    <row r="30" spans="2:6" x14ac:dyDescent="0.25">
      <c r="B30" s="2" t="s">
        <v>54</v>
      </c>
      <c r="C30" s="111">
        <v>23815.49</v>
      </c>
      <c r="D30" s="287">
        <v>23815.49</v>
      </c>
    </row>
    <row r="31" spans="2:6" x14ac:dyDescent="0.25">
      <c r="B31" s="2" t="s">
        <v>55</v>
      </c>
      <c r="C31" s="111">
        <v>0</v>
      </c>
      <c r="D31" s="287">
        <v>0</v>
      </c>
    </row>
    <row r="32" spans="2:6" x14ac:dyDescent="0.25">
      <c r="B32" s="2" t="s">
        <v>56</v>
      </c>
      <c r="C32" s="111">
        <v>16902.150000000001</v>
      </c>
      <c r="D32" s="287">
        <v>11950.759999999998</v>
      </c>
      <c r="E32" s="123"/>
    </row>
    <row r="33" spans="2:7" x14ac:dyDescent="0.25">
      <c r="B33" s="2" t="s">
        <v>57</v>
      </c>
      <c r="C33" s="130">
        <v>0</v>
      </c>
      <c r="D33" s="287">
        <v>0</v>
      </c>
    </row>
    <row r="34" spans="2:7" x14ac:dyDescent="0.25">
      <c r="B34" s="2" t="s">
        <v>165</v>
      </c>
      <c r="C34" s="130">
        <v>-10.09</v>
      </c>
      <c r="D34" s="287">
        <v>19.84</v>
      </c>
    </row>
    <row r="35" spans="2:7" x14ac:dyDescent="0.25">
      <c r="B35" s="2" t="s">
        <v>58</v>
      </c>
      <c r="C35" s="130">
        <v>0</v>
      </c>
      <c r="D35" s="287">
        <v>2148.6</v>
      </c>
    </row>
    <row r="36" spans="2:7" x14ac:dyDescent="0.25">
      <c r="B36" s="2" t="s">
        <v>59</v>
      </c>
      <c r="C36" s="111">
        <v>1445.95</v>
      </c>
      <c r="D36" s="287">
        <v>1489.4100000000049</v>
      </c>
    </row>
    <row r="37" spans="2:7" x14ac:dyDescent="0.25">
      <c r="B37" s="2" t="s">
        <v>60</v>
      </c>
      <c r="C37" s="111">
        <v>-666.26</v>
      </c>
      <c r="D37" s="287">
        <v>-141.62</v>
      </c>
    </row>
    <row r="38" spans="2:7" x14ac:dyDescent="0.25">
      <c r="B38" s="2" t="s">
        <v>166</v>
      </c>
      <c r="C38" s="111">
        <v>-350.42</v>
      </c>
      <c r="D38" s="287">
        <v>-168.23</v>
      </c>
    </row>
    <row r="39" spans="2:7" x14ac:dyDescent="0.25">
      <c r="B39" s="4" t="s">
        <v>61</v>
      </c>
      <c r="C39" s="110">
        <v>7614.35</v>
      </c>
      <c r="D39" s="286">
        <v>3460.9800000000005</v>
      </c>
      <c r="E39" s="23"/>
      <c r="F39" s="23"/>
    </row>
    <row r="40" spans="2:7" x14ac:dyDescent="0.25">
      <c r="B40" s="2" t="s">
        <v>62</v>
      </c>
      <c r="C40" s="111">
        <v>5875.81</v>
      </c>
      <c r="D40" s="287">
        <v>1384.84</v>
      </c>
      <c r="E40" s="123"/>
      <c r="F40" s="23"/>
    </row>
    <row r="41" spans="2:7" x14ac:dyDescent="0.25">
      <c r="B41" s="2" t="s">
        <v>63</v>
      </c>
      <c r="C41" s="111">
        <v>1217.3</v>
      </c>
      <c r="D41" s="287">
        <v>1261.21</v>
      </c>
    </row>
    <row r="42" spans="2:7" x14ac:dyDescent="0.25">
      <c r="B42" s="2" t="s">
        <v>64</v>
      </c>
      <c r="C42" s="111">
        <v>0</v>
      </c>
      <c r="D42" s="287">
        <v>0</v>
      </c>
    </row>
    <row r="43" spans="2:7" x14ac:dyDescent="0.25">
      <c r="B43" s="2" t="s">
        <v>65</v>
      </c>
      <c r="C43" s="130">
        <v>88.15</v>
      </c>
      <c r="D43" s="287">
        <v>288.76</v>
      </c>
    </row>
    <row r="44" spans="2:7" x14ac:dyDescent="0.25">
      <c r="B44" s="2" t="s">
        <v>66</v>
      </c>
      <c r="C44" s="130">
        <v>316.76</v>
      </c>
      <c r="D44" s="287">
        <v>526.16999999999996</v>
      </c>
    </row>
    <row r="45" spans="2:7" x14ac:dyDescent="0.25">
      <c r="B45" s="2" t="s">
        <v>67</v>
      </c>
      <c r="C45" s="130">
        <v>116.33</v>
      </c>
      <c r="D45" s="287">
        <v>0</v>
      </c>
    </row>
    <row r="46" spans="2:7" x14ac:dyDescent="0.25">
      <c r="B46" s="2" t="s">
        <v>68</v>
      </c>
      <c r="C46" s="130">
        <v>0</v>
      </c>
      <c r="D46" s="287">
        <v>0</v>
      </c>
      <c r="F46" s="284"/>
      <c r="G46" s="284"/>
    </row>
    <row r="47" spans="2:7" x14ac:dyDescent="0.25">
      <c r="B47" s="4" t="s">
        <v>69</v>
      </c>
      <c r="C47" s="110">
        <v>33625.759999999995</v>
      </c>
      <c r="D47" s="286">
        <v>35368.92</v>
      </c>
      <c r="F47" s="284"/>
      <c r="G47" s="285"/>
    </row>
    <row r="48" spans="2:7" x14ac:dyDescent="0.25">
      <c r="B48" s="2" t="s">
        <v>62</v>
      </c>
      <c r="C48" s="111">
        <v>11932.08</v>
      </c>
      <c r="D48" s="287">
        <v>13250.52</v>
      </c>
      <c r="E48" s="123"/>
      <c r="F48" s="284"/>
      <c r="G48" s="285"/>
    </row>
    <row r="49" spans="2:7" x14ac:dyDescent="0.25">
      <c r="B49" s="2" t="s">
        <v>63</v>
      </c>
      <c r="C49" s="111">
        <v>4182.59</v>
      </c>
      <c r="D49" s="287">
        <v>3117.27</v>
      </c>
      <c r="E49" s="123"/>
      <c r="G49" s="23"/>
    </row>
    <row r="50" spans="2:7" x14ac:dyDescent="0.25">
      <c r="B50" s="2" t="s">
        <v>70</v>
      </c>
      <c r="C50" s="130">
        <v>12466.57</v>
      </c>
      <c r="D50" s="287">
        <v>13671.52</v>
      </c>
      <c r="E50" s="123"/>
    </row>
    <row r="51" spans="2:7" x14ac:dyDescent="0.25">
      <c r="B51" s="6" t="s">
        <v>71</v>
      </c>
      <c r="C51" s="130">
        <v>0</v>
      </c>
      <c r="D51" s="287">
        <v>0</v>
      </c>
    </row>
    <row r="52" spans="2:7" x14ac:dyDescent="0.25">
      <c r="B52" s="2" t="s">
        <v>72</v>
      </c>
      <c r="C52" s="130">
        <v>3484.67</v>
      </c>
      <c r="D52" s="287">
        <v>3409.7300000000005</v>
      </c>
      <c r="F52" s="128"/>
      <c r="G52" s="23"/>
    </row>
    <row r="53" spans="2:7" x14ac:dyDescent="0.25">
      <c r="B53" s="2" t="s">
        <v>66</v>
      </c>
      <c r="C53" s="130">
        <v>86.6</v>
      </c>
      <c r="D53" s="287">
        <v>135.86000000000001</v>
      </c>
      <c r="F53" s="128"/>
    </row>
    <row r="54" spans="2:7" x14ac:dyDescent="0.25">
      <c r="B54" s="2" t="s">
        <v>67</v>
      </c>
      <c r="C54" s="130">
        <v>936.93</v>
      </c>
      <c r="D54" s="287">
        <v>250.1</v>
      </c>
    </row>
    <row r="55" spans="2:7" x14ac:dyDescent="0.25">
      <c r="B55" s="2" t="s">
        <v>68</v>
      </c>
      <c r="C55" s="130">
        <v>536.32000000000005</v>
      </c>
      <c r="D55" s="287">
        <v>1533.92</v>
      </c>
      <c r="F55" s="128"/>
    </row>
    <row r="56" spans="2:7" ht="23.25" x14ac:dyDescent="0.25">
      <c r="B56" s="7" t="s">
        <v>73</v>
      </c>
      <c r="C56" s="111">
        <v>0</v>
      </c>
      <c r="D56" s="287">
        <v>0</v>
      </c>
      <c r="G56" s="23"/>
    </row>
    <row r="57" spans="2:7" x14ac:dyDescent="0.25">
      <c r="B57" s="3" t="s">
        <v>74</v>
      </c>
      <c r="C57" s="110">
        <v>84176.569999999992</v>
      </c>
      <c r="D57" s="286">
        <v>79743.789999999994</v>
      </c>
      <c r="E57" s="23"/>
      <c r="F57" s="23"/>
      <c r="G57" s="23"/>
    </row>
    <row r="58" spans="2:7" ht="15.75" thickBot="1" x14ac:dyDescent="0.3">
      <c r="B58" s="14" t="s">
        <v>75</v>
      </c>
      <c r="C58" s="112">
        <f>C57*1000/7198570</f>
        <v>11.693512739335727</v>
      </c>
      <c r="D58" s="288">
        <f>D57*1000/7198570</f>
        <v>11.077726548467265</v>
      </c>
      <c r="G58" s="23"/>
    </row>
    <row r="59" spans="2:7" ht="15.75" thickTop="1" x14ac:dyDescent="0.25"/>
    <row r="60" spans="2:7" x14ac:dyDescent="0.25">
      <c r="C60" s="33"/>
      <c r="D60" s="73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8576"/>
  <sheetViews>
    <sheetView zoomScale="90" zoomScaleNormal="90" workbookViewId="0">
      <selection activeCell="N14" sqref="N14"/>
    </sheetView>
  </sheetViews>
  <sheetFormatPr defaultRowHeight="15" x14ac:dyDescent="0.25"/>
  <cols>
    <col min="1" max="1" width="2.5703125" customWidth="1"/>
    <col min="2" max="2" width="32.42578125" customWidth="1"/>
    <col min="3" max="3" width="11" customWidth="1"/>
    <col min="4" max="4" width="13" customWidth="1"/>
    <col min="5" max="5" width="11" customWidth="1"/>
    <col min="6" max="7" width="12" customWidth="1"/>
    <col min="8" max="8" width="11" customWidth="1"/>
    <col min="9" max="9" width="13.28515625" customWidth="1"/>
    <col min="10" max="11" width="13.42578125" customWidth="1"/>
    <col min="12" max="12" width="10.140625" customWidth="1"/>
    <col min="13" max="13" width="11" customWidth="1"/>
  </cols>
  <sheetData>
    <row r="1" spans="2:13" ht="15.75" thickBot="1" x14ac:dyDescent="0.3">
      <c r="I1" s="81"/>
      <c r="J1" s="31"/>
    </row>
    <row r="2" spans="2:13" ht="16.5" thickTop="1" thickBot="1" x14ac:dyDescent="0.3">
      <c r="C2" s="163" t="s">
        <v>29</v>
      </c>
      <c r="D2" s="164"/>
      <c r="E2" s="164"/>
      <c r="F2" s="164"/>
      <c r="G2" s="164"/>
      <c r="H2" s="164"/>
      <c r="I2" s="164"/>
      <c r="J2" s="164"/>
      <c r="K2" s="165"/>
    </row>
    <row r="3" spans="2:13" ht="68.25" thickTop="1" x14ac:dyDescent="0.25">
      <c r="B3" s="8"/>
      <c r="C3" s="12" t="s">
        <v>53</v>
      </c>
      <c r="D3" s="12" t="s">
        <v>85</v>
      </c>
      <c r="E3" s="12" t="s">
        <v>56</v>
      </c>
      <c r="F3" s="12" t="s">
        <v>57</v>
      </c>
      <c r="G3" s="12" t="s">
        <v>164</v>
      </c>
      <c r="H3" s="12" t="s">
        <v>59</v>
      </c>
      <c r="I3" s="12" t="s">
        <v>86</v>
      </c>
      <c r="J3" s="82" t="s">
        <v>163</v>
      </c>
      <c r="K3" s="13" t="s">
        <v>87</v>
      </c>
      <c r="M3" s="23"/>
    </row>
    <row r="4" spans="2:13" ht="15" customHeight="1" x14ac:dyDescent="0.25">
      <c r="B4" s="159" t="s">
        <v>190</v>
      </c>
      <c r="C4" s="160"/>
      <c r="D4" s="160"/>
      <c r="E4" s="160"/>
      <c r="F4" s="160"/>
      <c r="G4" s="160"/>
      <c r="H4" s="160"/>
      <c r="I4" s="160"/>
      <c r="J4" s="161"/>
      <c r="K4" s="162"/>
      <c r="M4" s="23"/>
    </row>
    <row r="5" spans="2:13" x14ac:dyDescent="0.25">
      <c r="B5" s="11" t="s">
        <v>174</v>
      </c>
      <c r="C5" s="129">
        <v>1799.64</v>
      </c>
      <c r="D5" s="129">
        <v>23815.49</v>
      </c>
      <c r="E5" s="129">
        <v>11278.74</v>
      </c>
      <c r="F5" s="129">
        <v>0</v>
      </c>
      <c r="G5" s="129">
        <v>5500.55</v>
      </c>
      <c r="H5" s="129">
        <v>0</v>
      </c>
      <c r="I5" s="129">
        <v>42394.420000000006</v>
      </c>
      <c r="J5" s="129">
        <v>-648.25</v>
      </c>
      <c r="K5" s="131">
        <v>41746.170000000006</v>
      </c>
      <c r="L5" s="23"/>
      <c r="M5" s="23"/>
    </row>
    <row r="6" spans="2:13" x14ac:dyDescent="0.25">
      <c r="B6" s="9" t="s">
        <v>88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75">
        <v>0</v>
      </c>
      <c r="K6" s="45">
        <v>0</v>
      </c>
      <c r="M6" s="23"/>
    </row>
    <row r="7" spans="2:13" x14ac:dyDescent="0.25">
      <c r="B7" s="9" t="s">
        <v>89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75">
        <v>0</v>
      </c>
      <c r="K7" s="45">
        <v>0</v>
      </c>
      <c r="M7" s="23"/>
    </row>
    <row r="8" spans="2:13" x14ac:dyDescent="0.25">
      <c r="B8" s="11" t="s">
        <v>90</v>
      </c>
      <c r="C8" s="129">
        <v>1799.64</v>
      </c>
      <c r="D8" s="129">
        <v>23815.49</v>
      </c>
      <c r="E8" s="129">
        <v>11278.74</v>
      </c>
      <c r="F8" s="129">
        <v>0</v>
      </c>
      <c r="G8" s="129">
        <v>5500.55</v>
      </c>
      <c r="H8" s="129">
        <v>0</v>
      </c>
      <c r="I8" s="129">
        <v>42394.420000000006</v>
      </c>
      <c r="J8" s="129">
        <v>-648.25</v>
      </c>
      <c r="K8" s="131">
        <v>41746.170000000006</v>
      </c>
      <c r="M8" s="23"/>
    </row>
    <row r="9" spans="2:13" x14ac:dyDescent="0.25">
      <c r="B9" s="9" t="s">
        <v>91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75">
        <v>0</v>
      </c>
      <c r="K9" s="45">
        <v>0</v>
      </c>
      <c r="M9" s="23"/>
    </row>
    <row r="10" spans="2:13" x14ac:dyDescent="0.25">
      <c r="B10" s="9" t="s">
        <v>92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75">
        <v>0</v>
      </c>
      <c r="K10" s="45">
        <v>0</v>
      </c>
      <c r="M10" s="23"/>
    </row>
    <row r="11" spans="2:13" x14ac:dyDescent="0.25">
      <c r="B11" s="9" t="s">
        <v>93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75">
        <v>0</v>
      </c>
      <c r="K11" s="45">
        <v>0</v>
      </c>
      <c r="M11" s="23"/>
    </row>
    <row r="12" spans="2:13" x14ac:dyDescent="0.25">
      <c r="B12" s="10" t="s">
        <v>94</v>
      </c>
      <c r="C12" s="140">
        <v>0</v>
      </c>
      <c r="D12" s="140">
        <v>0</v>
      </c>
      <c r="E12" s="140">
        <v>5623.41</v>
      </c>
      <c r="F12" s="140">
        <v>0</v>
      </c>
      <c r="G12" s="140">
        <v>-5623.41</v>
      </c>
      <c r="H12" s="140">
        <v>0</v>
      </c>
      <c r="I12" s="140">
        <v>0</v>
      </c>
      <c r="J12" s="75">
        <v>0</v>
      </c>
      <c r="K12" s="45">
        <v>0</v>
      </c>
      <c r="M12" s="23"/>
    </row>
    <row r="13" spans="2:13" x14ac:dyDescent="0.25">
      <c r="B13" s="9" t="s">
        <v>95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75">
        <v>0</v>
      </c>
      <c r="K13" s="45">
        <v>0</v>
      </c>
    </row>
    <row r="14" spans="2:13" x14ac:dyDescent="0.25">
      <c r="B14" s="9" t="s">
        <v>96</v>
      </c>
      <c r="C14" s="140">
        <v>0</v>
      </c>
      <c r="D14" s="140">
        <v>0</v>
      </c>
      <c r="E14" s="140">
        <v>0</v>
      </c>
      <c r="F14" s="140">
        <v>0</v>
      </c>
      <c r="G14" s="140">
        <v>112.77</v>
      </c>
      <c r="H14" s="140">
        <v>1445.95</v>
      </c>
      <c r="I14" s="140">
        <v>1558.72</v>
      </c>
      <c r="J14" s="75">
        <v>-368.43</v>
      </c>
      <c r="K14" s="45">
        <v>1927.15</v>
      </c>
    </row>
    <row r="15" spans="2:13" x14ac:dyDescent="0.25">
      <c r="B15" s="11" t="s">
        <v>182</v>
      </c>
      <c r="C15" s="129">
        <v>1799.64</v>
      </c>
      <c r="D15" s="129">
        <v>23815.49</v>
      </c>
      <c r="E15" s="129">
        <v>16902.150000000001</v>
      </c>
      <c r="F15" s="129">
        <v>0</v>
      </c>
      <c r="G15" s="129">
        <v>-10.089999999999677</v>
      </c>
      <c r="H15" s="129">
        <v>1445.95</v>
      </c>
      <c r="I15" s="129">
        <v>43953.140000000007</v>
      </c>
      <c r="J15" s="129">
        <v>-1016.6800000000001</v>
      </c>
      <c r="K15" s="131">
        <v>42936.460000000006</v>
      </c>
      <c r="L15" s="23"/>
    </row>
    <row r="16" spans="2:13" ht="15" customHeight="1" x14ac:dyDescent="0.25">
      <c r="B16" s="159" t="s">
        <v>191</v>
      </c>
      <c r="C16" s="160"/>
      <c r="D16" s="160"/>
      <c r="E16" s="160"/>
      <c r="F16" s="160"/>
      <c r="G16" s="160"/>
      <c r="H16" s="160"/>
      <c r="I16" s="160"/>
      <c r="J16" s="161"/>
      <c r="K16" s="162"/>
    </row>
    <row r="17" spans="2:13" x14ac:dyDescent="0.25">
      <c r="B17" s="11" t="s">
        <v>162</v>
      </c>
      <c r="C17" s="129">
        <v>1799.64</v>
      </c>
      <c r="D17" s="129">
        <v>23815.49</v>
      </c>
      <c r="E17" s="129">
        <v>10435.049999999999</v>
      </c>
      <c r="F17" s="129">
        <v>0</v>
      </c>
      <c r="G17" s="129">
        <v>2526.98</v>
      </c>
      <c r="H17" s="129">
        <v>0</v>
      </c>
      <c r="I17" s="129">
        <v>38577.160000000003</v>
      </c>
      <c r="J17" s="129">
        <v>-213.11</v>
      </c>
      <c r="K17" s="131">
        <v>38364.050000000003</v>
      </c>
      <c r="M17" s="23"/>
    </row>
    <row r="18" spans="2:13" x14ac:dyDescent="0.25">
      <c r="B18" s="9" t="s">
        <v>88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75">
        <v>0</v>
      </c>
      <c r="K18" s="45">
        <v>0</v>
      </c>
    </row>
    <row r="19" spans="2:13" x14ac:dyDescent="0.25">
      <c r="B19" s="9" t="s">
        <v>89</v>
      </c>
      <c r="C19" s="140">
        <v>0</v>
      </c>
      <c r="D19" s="140">
        <v>0</v>
      </c>
      <c r="E19" s="140">
        <v>0</v>
      </c>
      <c r="F19" s="140">
        <v>1515.71</v>
      </c>
      <c r="G19" s="140">
        <v>-358.54</v>
      </c>
      <c r="H19" s="140">
        <v>0</v>
      </c>
      <c r="I19" s="140">
        <v>1157.17</v>
      </c>
      <c r="J19" s="75">
        <v>0</v>
      </c>
      <c r="K19" s="45">
        <v>1157.17</v>
      </c>
    </row>
    <row r="20" spans="2:13" x14ac:dyDescent="0.25">
      <c r="B20" s="11" t="s">
        <v>90</v>
      </c>
      <c r="C20" s="129">
        <v>1799.64</v>
      </c>
      <c r="D20" s="129">
        <v>23815.49</v>
      </c>
      <c r="E20" s="129">
        <v>10435.049999999999</v>
      </c>
      <c r="F20" s="129">
        <v>1515.71</v>
      </c>
      <c r="G20" s="129">
        <v>2168.44</v>
      </c>
      <c r="H20" s="129">
        <v>0</v>
      </c>
      <c r="I20" s="129">
        <v>39734.33</v>
      </c>
      <c r="J20" s="129">
        <v>-213.11</v>
      </c>
      <c r="K20" s="131">
        <v>39521.22</v>
      </c>
    </row>
    <row r="21" spans="2:13" x14ac:dyDescent="0.25">
      <c r="B21" s="9" t="s">
        <v>91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75">
        <v>0</v>
      </c>
      <c r="K21" s="45">
        <v>0</v>
      </c>
    </row>
    <row r="22" spans="2:13" x14ac:dyDescent="0.25">
      <c r="B22" s="9" t="s">
        <v>92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75">
        <v>0</v>
      </c>
      <c r="K22" s="45">
        <v>0</v>
      </c>
    </row>
    <row r="23" spans="2:13" x14ac:dyDescent="0.25">
      <c r="B23" s="9" t="s">
        <v>93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75">
        <v>0</v>
      </c>
      <c r="K23" s="45">
        <v>0</v>
      </c>
    </row>
    <row r="24" spans="2:13" x14ac:dyDescent="0.25">
      <c r="B24" s="10" t="s">
        <v>94</v>
      </c>
      <c r="C24" s="140">
        <v>0</v>
      </c>
      <c r="D24" s="140">
        <v>0</v>
      </c>
      <c r="E24" s="140">
        <v>1515.71</v>
      </c>
      <c r="F24" s="140">
        <v>-1515.71</v>
      </c>
      <c r="G24" s="140">
        <v>0</v>
      </c>
      <c r="H24" s="140">
        <v>0</v>
      </c>
      <c r="I24" s="140">
        <v>0</v>
      </c>
      <c r="J24" s="75">
        <v>0</v>
      </c>
      <c r="K24" s="45">
        <v>0</v>
      </c>
    </row>
    <row r="25" spans="2:13" x14ac:dyDescent="0.25">
      <c r="B25" s="9" t="s">
        <v>95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75">
        <v>0</v>
      </c>
      <c r="K25" s="45">
        <v>0</v>
      </c>
    </row>
    <row r="26" spans="2:13" x14ac:dyDescent="0.25">
      <c r="B26" s="9" t="s">
        <v>96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1489.4100000000049</v>
      </c>
      <c r="I26" s="140">
        <v>1489.4100000000049</v>
      </c>
      <c r="J26" s="75">
        <v>-96.74</v>
      </c>
      <c r="K26" s="45">
        <v>1392.6700000000048</v>
      </c>
    </row>
    <row r="27" spans="2:13" ht="15.75" thickBot="1" x14ac:dyDescent="0.3">
      <c r="B27" s="152" t="s">
        <v>183</v>
      </c>
      <c r="C27" s="44">
        <v>1799.64</v>
      </c>
      <c r="D27" s="44">
        <v>23815.49</v>
      </c>
      <c r="E27" s="44">
        <v>11950.759999999998</v>
      </c>
      <c r="F27" s="44">
        <v>0</v>
      </c>
      <c r="G27" s="44">
        <v>2168.44</v>
      </c>
      <c r="H27" s="44">
        <v>1489.4100000000049</v>
      </c>
      <c r="I27" s="44">
        <v>41223.740000000005</v>
      </c>
      <c r="J27" s="44">
        <v>-309.85000000000002</v>
      </c>
      <c r="K27" s="153">
        <v>40913.890000000007</v>
      </c>
      <c r="L27" s="23"/>
    </row>
    <row r="28" spans="2:13" ht="15.75" thickTop="1" x14ac:dyDescent="0.25"/>
    <row r="29" spans="2:13" x14ac:dyDescent="0.25">
      <c r="G29" s="137"/>
    </row>
    <row r="1048576" spans="11:11" x14ac:dyDescent="0.25">
      <c r="K1048576" s="23">
        <f>SUM(K17:K1048575)</f>
        <v>121349</v>
      </c>
    </row>
  </sheetData>
  <mergeCells count="3">
    <mergeCell ref="B4:K4"/>
    <mergeCell ref="B16:K16"/>
    <mergeCell ref="C2:K2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opLeftCell="A19" workbookViewId="0">
      <selection activeCell="L33" sqref="L33"/>
    </sheetView>
  </sheetViews>
  <sheetFormatPr defaultRowHeight="15" x14ac:dyDescent="0.25"/>
  <cols>
    <col min="1" max="1" width="1.5703125" customWidth="1"/>
    <col min="2" max="2" width="44.5703125" customWidth="1"/>
    <col min="3" max="3" width="13.85546875" style="32" customWidth="1"/>
    <col min="4" max="4" width="12.85546875" style="32" customWidth="1"/>
    <col min="5" max="5" width="14" style="85" customWidth="1"/>
    <col min="6" max="6" width="13.140625" style="32" customWidth="1"/>
    <col min="7" max="7" width="8.140625" customWidth="1"/>
    <col min="8" max="8" width="9.85546875" hidden="1" customWidth="1"/>
    <col min="9" max="9" width="9.140625" hidden="1" customWidth="1"/>
    <col min="10" max="10" width="9.85546875" hidden="1" customWidth="1"/>
    <col min="11" max="11" width="9.140625" hidden="1" customWidth="1"/>
  </cols>
  <sheetData>
    <row r="1" spans="2:11" x14ac:dyDescent="0.25">
      <c r="B1" s="141"/>
      <c r="C1" s="43"/>
      <c r="D1" s="43"/>
      <c r="F1" s="43"/>
    </row>
    <row r="2" spans="2:11" ht="15.75" thickBot="1" x14ac:dyDescent="0.3">
      <c r="B2" s="34"/>
      <c r="C2" s="168" t="s">
        <v>29</v>
      </c>
      <c r="D2" s="168"/>
      <c r="E2" s="168"/>
      <c r="F2" s="168"/>
      <c r="G2" s="207"/>
    </row>
    <row r="3" spans="2:11" ht="35.25" thickTop="1" thickBot="1" x14ac:dyDescent="0.3">
      <c r="B3" s="35"/>
      <c r="C3" s="100" t="s">
        <v>178</v>
      </c>
      <c r="D3" s="100" t="s">
        <v>177</v>
      </c>
      <c r="E3" s="100" t="s">
        <v>176</v>
      </c>
      <c r="F3" s="101" t="s">
        <v>179</v>
      </c>
      <c r="H3" s="47" t="s">
        <v>155</v>
      </c>
      <c r="I3" s="48" t="s">
        <v>156</v>
      </c>
      <c r="J3" s="47" t="s">
        <v>157</v>
      </c>
      <c r="K3" s="48" t="s">
        <v>158</v>
      </c>
    </row>
    <row r="4" spans="2:11" ht="15.75" thickTop="1" x14ac:dyDescent="0.25">
      <c r="B4" s="36" t="s">
        <v>124</v>
      </c>
      <c r="C4" s="77"/>
      <c r="D4" s="77"/>
      <c r="E4" s="86"/>
      <c r="F4" s="78"/>
      <c r="H4" s="49"/>
      <c r="I4" s="50"/>
      <c r="J4" s="49"/>
      <c r="K4" s="50"/>
    </row>
    <row r="5" spans="2:11" x14ac:dyDescent="0.25">
      <c r="B5" s="142" t="s">
        <v>175</v>
      </c>
      <c r="C5" s="180">
        <v>1006.5700000000039</v>
      </c>
      <c r="D5" s="180">
        <v>439.77000000000498</v>
      </c>
      <c r="E5" s="181">
        <v>1445.9500000000025</v>
      </c>
      <c r="F5" s="208">
        <v>1489.4100000000049</v>
      </c>
      <c r="G5" s="79"/>
      <c r="H5" s="51">
        <v>1139.44</v>
      </c>
      <c r="I5" s="52">
        <f>E5-H5</f>
        <v>306.51000000000249</v>
      </c>
      <c r="J5" s="51">
        <v>2693.95</v>
      </c>
      <c r="K5" s="52">
        <f>F5-J5</f>
        <v>-1204.539999999995</v>
      </c>
    </row>
    <row r="6" spans="2:11" x14ac:dyDescent="0.25">
      <c r="B6" s="37" t="s">
        <v>129</v>
      </c>
      <c r="C6" s="180">
        <v>740.87999999999568</v>
      </c>
      <c r="D6" s="180">
        <v>4241.9600000000019</v>
      </c>
      <c r="E6" s="182">
        <v>272.13999999999447</v>
      </c>
      <c r="F6" s="209">
        <v>-4090.5199999999968</v>
      </c>
      <c r="G6" s="80"/>
      <c r="H6" s="53">
        <f>SUM(H7:H16)</f>
        <v>2899.1000000000004</v>
      </c>
      <c r="I6" s="52">
        <f t="shared" ref="I6:I39" si="0">E6-H6</f>
        <v>-2626.9600000000059</v>
      </c>
      <c r="J6" s="53">
        <f>SUM(J7:J16)</f>
        <v>-2166.4300000000003</v>
      </c>
      <c r="K6" s="52">
        <f t="shared" ref="K6:K39" si="1">F6-J6</f>
        <v>-1924.0899999999965</v>
      </c>
    </row>
    <row r="7" spans="2:11" ht="22.5" x14ac:dyDescent="0.25">
      <c r="B7" s="38" t="s">
        <v>130</v>
      </c>
      <c r="C7" s="183">
        <v>945.95000000000027</v>
      </c>
      <c r="D7" s="183">
        <v>808.75</v>
      </c>
      <c r="E7" s="183">
        <v>1859.5100000000002</v>
      </c>
      <c r="F7" s="210">
        <v>1604.99</v>
      </c>
      <c r="G7" s="39"/>
      <c r="H7" s="54">
        <v>2342.4</v>
      </c>
      <c r="I7" s="52">
        <f t="shared" si="0"/>
        <v>-482.88999999999987</v>
      </c>
      <c r="J7" s="54">
        <v>2450.75</v>
      </c>
      <c r="K7" s="52">
        <f t="shared" si="1"/>
        <v>-845.76</v>
      </c>
    </row>
    <row r="8" spans="2:11" x14ac:dyDescent="0.25">
      <c r="B8" s="38" t="s">
        <v>131</v>
      </c>
      <c r="C8" s="183">
        <v>155.66</v>
      </c>
      <c r="D8" s="183">
        <v>-43.18</v>
      </c>
      <c r="E8" s="183">
        <v>-10.039999999999999</v>
      </c>
      <c r="F8" s="210">
        <v>47.82</v>
      </c>
      <c r="H8" s="55">
        <v>103.26</v>
      </c>
      <c r="I8" s="52">
        <f t="shared" si="0"/>
        <v>-113.30000000000001</v>
      </c>
      <c r="J8" s="55">
        <v>-406.4</v>
      </c>
      <c r="K8" s="52">
        <f t="shared" si="1"/>
        <v>454.21999999999997</v>
      </c>
    </row>
    <row r="9" spans="2:11" x14ac:dyDescent="0.25">
      <c r="B9" s="38" t="s">
        <v>132</v>
      </c>
      <c r="C9" s="183">
        <v>298.95999999999998</v>
      </c>
      <c r="D9" s="183">
        <v>198.89</v>
      </c>
      <c r="E9" s="183">
        <v>359.06</v>
      </c>
      <c r="F9" s="210">
        <v>379.2</v>
      </c>
      <c r="H9" s="55">
        <v>0</v>
      </c>
      <c r="I9" s="52">
        <f t="shared" si="0"/>
        <v>359.06</v>
      </c>
      <c r="J9" s="55">
        <v>-1799.64</v>
      </c>
      <c r="K9" s="52">
        <f t="shared" si="1"/>
        <v>2178.84</v>
      </c>
    </row>
    <row r="10" spans="2:11" x14ac:dyDescent="0.25">
      <c r="B10" s="38" t="s">
        <v>133</v>
      </c>
      <c r="C10" s="183">
        <v>-2.2599999999999998</v>
      </c>
      <c r="D10" s="183">
        <v>-2.12</v>
      </c>
      <c r="E10" s="183">
        <v>-1.63</v>
      </c>
      <c r="F10" s="210">
        <v>-2.12</v>
      </c>
      <c r="H10" s="55">
        <v>0</v>
      </c>
      <c r="I10" s="52">
        <f t="shared" si="0"/>
        <v>-1.63</v>
      </c>
      <c r="J10" s="55">
        <v>-15</v>
      </c>
      <c r="K10" s="52">
        <f t="shared" si="1"/>
        <v>12.879999999999999</v>
      </c>
    </row>
    <row r="11" spans="2:11" x14ac:dyDescent="0.25">
      <c r="B11" s="38" t="s">
        <v>134</v>
      </c>
      <c r="C11" s="183">
        <v>-370.87</v>
      </c>
      <c r="D11" s="183">
        <v>-263.86000000000024</v>
      </c>
      <c r="E11" s="183">
        <v>-203.08999999999997</v>
      </c>
      <c r="F11" s="210">
        <v>-441.35000000000025</v>
      </c>
      <c r="H11" s="55">
        <v>458.28</v>
      </c>
      <c r="I11" s="52">
        <f t="shared" si="0"/>
        <v>-661.36999999999989</v>
      </c>
      <c r="J11" s="55">
        <v>354.06</v>
      </c>
      <c r="K11" s="52">
        <f t="shared" si="1"/>
        <v>-795.41000000000031</v>
      </c>
    </row>
    <row r="12" spans="2:11" x14ac:dyDescent="0.25">
      <c r="B12" s="38" t="s">
        <v>135</v>
      </c>
      <c r="C12" s="183">
        <v>780.84000000000015</v>
      </c>
      <c r="D12" s="183">
        <v>1825.6600000000021</v>
      </c>
      <c r="E12" s="183">
        <v>3233.7700000000004</v>
      </c>
      <c r="F12" s="210">
        <v>2228.760000000002</v>
      </c>
      <c r="H12" s="55">
        <v>-3657.07</v>
      </c>
      <c r="I12" s="52">
        <f t="shared" si="0"/>
        <v>6890.84</v>
      </c>
      <c r="J12" s="55">
        <v>-4246.87</v>
      </c>
      <c r="K12" s="52">
        <f t="shared" si="1"/>
        <v>6475.6300000000019</v>
      </c>
    </row>
    <row r="13" spans="2:11" x14ac:dyDescent="0.25">
      <c r="B13" s="38" t="s">
        <v>136</v>
      </c>
      <c r="C13" s="183">
        <v>6903.8199999999933</v>
      </c>
      <c r="D13" s="183">
        <v>5701.02</v>
      </c>
      <c r="E13" s="183">
        <v>3720.2099999999932</v>
      </c>
      <c r="F13" s="210">
        <v>965.25000000000045</v>
      </c>
      <c r="H13" s="55">
        <v>-717.75</v>
      </c>
      <c r="I13" s="52">
        <f t="shared" si="0"/>
        <v>4437.9599999999937</v>
      </c>
      <c r="J13" s="55">
        <v>793.42</v>
      </c>
      <c r="K13" s="52">
        <f t="shared" si="1"/>
        <v>171.8300000000005</v>
      </c>
    </row>
    <row r="14" spans="2:11" ht="22.5" x14ac:dyDescent="0.25">
      <c r="B14" s="38" t="s">
        <v>137</v>
      </c>
      <c r="C14" s="183">
        <v>-8423.5499999999993</v>
      </c>
      <c r="D14" s="183">
        <v>-2990.3999999999996</v>
      </c>
      <c r="E14" s="183">
        <v>-8691.2099999999991</v>
      </c>
      <c r="F14" s="210">
        <v>-8621.07</v>
      </c>
      <c r="H14" s="55">
        <v>5115.09</v>
      </c>
      <c r="I14" s="52">
        <f t="shared" si="0"/>
        <v>-13806.3</v>
      </c>
      <c r="J14" s="55">
        <v>1242.94</v>
      </c>
      <c r="K14" s="52">
        <f t="shared" si="1"/>
        <v>-9864.01</v>
      </c>
    </row>
    <row r="15" spans="2:11" x14ac:dyDescent="0.25">
      <c r="B15" s="38" t="s">
        <v>138</v>
      </c>
      <c r="C15" s="183">
        <v>302.18</v>
      </c>
      <c r="D15" s="183">
        <v>-1612.1999999999998</v>
      </c>
      <c r="E15" s="183">
        <v>5.56</v>
      </c>
      <c r="F15" s="210">
        <v>-251.99999999999989</v>
      </c>
      <c r="H15" s="55">
        <v>-745.11</v>
      </c>
      <c r="I15" s="52">
        <f t="shared" si="0"/>
        <v>750.67</v>
      </c>
      <c r="J15" s="55">
        <v>-599.42999999999995</v>
      </c>
      <c r="K15" s="52">
        <f t="shared" si="1"/>
        <v>347.43000000000006</v>
      </c>
    </row>
    <row r="16" spans="2:11" x14ac:dyDescent="0.25">
      <c r="B16" s="38" t="s">
        <v>139</v>
      </c>
      <c r="C16" s="183">
        <v>150.15</v>
      </c>
      <c r="D16" s="183">
        <v>619.39999999999804</v>
      </c>
      <c r="E16" s="183">
        <v>0</v>
      </c>
      <c r="F16" s="210">
        <v>0</v>
      </c>
      <c r="H16" s="55">
        <v>0</v>
      </c>
      <c r="I16" s="52">
        <f t="shared" si="0"/>
        <v>0</v>
      </c>
      <c r="J16" s="55">
        <v>59.74</v>
      </c>
      <c r="K16" s="52">
        <f t="shared" si="1"/>
        <v>-59.74</v>
      </c>
    </row>
    <row r="17" spans="2:11" ht="22.5" x14ac:dyDescent="0.25">
      <c r="B17" s="40" t="s">
        <v>140</v>
      </c>
      <c r="C17" s="184">
        <v>1747.4499999999996</v>
      </c>
      <c r="D17" s="184">
        <v>4681.7300000000068</v>
      </c>
      <c r="E17" s="185">
        <v>1718.089999999997</v>
      </c>
      <c r="F17" s="211">
        <v>-2601.1099999999919</v>
      </c>
      <c r="G17" s="46"/>
      <c r="H17" s="56">
        <f>H5+H6</f>
        <v>4038.5400000000004</v>
      </c>
      <c r="I17" s="52">
        <f t="shared" si="0"/>
        <v>-2320.4500000000035</v>
      </c>
      <c r="J17" s="56">
        <f>J5+J6</f>
        <v>527.51999999999953</v>
      </c>
      <c r="K17" s="52">
        <f t="shared" si="1"/>
        <v>-3128.6299999999915</v>
      </c>
    </row>
    <row r="18" spans="2:11" x14ac:dyDescent="0.25">
      <c r="B18" s="36" t="s">
        <v>125</v>
      </c>
      <c r="C18" s="184"/>
      <c r="D18" s="184"/>
      <c r="E18" s="185"/>
      <c r="F18" s="186"/>
      <c r="H18" s="57"/>
      <c r="I18" s="52">
        <f t="shared" si="0"/>
        <v>0</v>
      </c>
      <c r="J18" s="57"/>
      <c r="K18" s="52">
        <f t="shared" si="1"/>
        <v>0</v>
      </c>
    </row>
    <row r="19" spans="2:11" x14ac:dyDescent="0.25">
      <c r="B19" s="37" t="s">
        <v>126</v>
      </c>
      <c r="C19" s="180">
        <v>0.99999999999999989</v>
      </c>
      <c r="D19" s="180">
        <v>-0.62999999999999989</v>
      </c>
      <c r="E19" s="182">
        <v>1.63</v>
      </c>
      <c r="F19" s="209">
        <v>2.12</v>
      </c>
      <c r="H19" s="53">
        <f>H20+H21+H22+H23</f>
        <v>26.47</v>
      </c>
      <c r="I19" s="52">
        <f t="shared" si="0"/>
        <v>-24.84</v>
      </c>
      <c r="J19" s="53">
        <f>J20+J21+J22+J23</f>
        <v>14.77</v>
      </c>
      <c r="K19" s="52">
        <f t="shared" si="1"/>
        <v>-12.649999999999999</v>
      </c>
    </row>
    <row r="20" spans="2:11" ht="22.5" x14ac:dyDescent="0.25">
      <c r="B20" s="38" t="s">
        <v>141</v>
      </c>
      <c r="C20" s="187">
        <v>0.99999999999999989</v>
      </c>
      <c r="D20" s="188">
        <v>-0.62999999999999989</v>
      </c>
      <c r="E20" s="183">
        <v>1.63</v>
      </c>
      <c r="F20" s="212">
        <v>2.12</v>
      </c>
      <c r="H20" s="58">
        <v>26.47</v>
      </c>
      <c r="I20" s="52">
        <f t="shared" si="0"/>
        <v>-24.84</v>
      </c>
      <c r="J20" s="58">
        <v>14.77</v>
      </c>
      <c r="K20" s="52">
        <f t="shared" si="1"/>
        <v>-12.649999999999999</v>
      </c>
    </row>
    <row r="21" spans="2:11" ht="22.5" x14ac:dyDescent="0.25">
      <c r="B21" s="38" t="s">
        <v>142</v>
      </c>
      <c r="C21" s="180">
        <v>0</v>
      </c>
      <c r="D21" s="188">
        <v>0</v>
      </c>
      <c r="E21" s="183">
        <v>0</v>
      </c>
      <c r="F21" s="189">
        <v>0</v>
      </c>
      <c r="H21" s="58">
        <v>0</v>
      </c>
      <c r="I21" s="52">
        <f t="shared" si="0"/>
        <v>0</v>
      </c>
      <c r="J21" s="58">
        <v>0</v>
      </c>
      <c r="K21" s="52">
        <f t="shared" si="1"/>
        <v>0</v>
      </c>
    </row>
    <row r="22" spans="2:11" x14ac:dyDescent="0.25">
      <c r="B22" s="38" t="s">
        <v>143</v>
      </c>
      <c r="C22" s="180">
        <v>0</v>
      </c>
      <c r="D22" s="188">
        <v>0</v>
      </c>
      <c r="E22" s="183">
        <v>0</v>
      </c>
      <c r="F22" s="189">
        <v>0</v>
      </c>
      <c r="H22" s="58">
        <v>0</v>
      </c>
      <c r="I22" s="52">
        <f t="shared" si="0"/>
        <v>0</v>
      </c>
      <c r="J22" s="58">
        <v>0</v>
      </c>
      <c r="K22" s="52">
        <f t="shared" si="1"/>
        <v>0</v>
      </c>
    </row>
    <row r="23" spans="2:11" x14ac:dyDescent="0.25">
      <c r="B23" s="38" t="s">
        <v>144</v>
      </c>
      <c r="C23" s="180">
        <v>0</v>
      </c>
      <c r="D23" s="188">
        <v>0</v>
      </c>
      <c r="E23" s="183">
        <v>0</v>
      </c>
      <c r="F23" s="189">
        <v>0</v>
      </c>
      <c r="H23" s="58">
        <v>0</v>
      </c>
      <c r="I23" s="52">
        <f t="shared" si="0"/>
        <v>0</v>
      </c>
      <c r="J23" s="58">
        <v>0</v>
      </c>
      <c r="K23" s="52">
        <f t="shared" si="1"/>
        <v>0</v>
      </c>
    </row>
    <row r="24" spans="2:11" x14ac:dyDescent="0.25">
      <c r="B24" s="37" t="s">
        <v>127</v>
      </c>
      <c r="C24" s="182">
        <v>3840.2799999999997</v>
      </c>
      <c r="D24" s="182">
        <v>804.69999999999993</v>
      </c>
      <c r="E24" s="182">
        <v>7001.15</v>
      </c>
      <c r="F24" s="209">
        <v>1056.0999999999999</v>
      </c>
      <c r="H24" s="53">
        <f>H25+H26+H27+H28</f>
        <v>2957.2400000000002</v>
      </c>
      <c r="I24" s="52">
        <f t="shared" si="0"/>
        <v>4043.9099999999994</v>
      </c>
      <c r="J24" s="53">
        <f>J25+J26+J27+J28</f>
        <v>1936.23</v>
      </c>
      <c r="K24" s="52">
        <f t="shared" si="1"/>
        <v>-880.13000000000011</v>
      </c>
    </row>
    <row r="25" spans="2:11" ht="22.5" x14ac:dyDescent="0.25">
      <c r="B25" s="38" t="s">
        <v>145</v>
      </c>
      <c r="C25" s="187">
        <v>3840.2799999999997</v>
      </c>
      <c r="D25" s="187">
        <v>804.69999999999993</v>
      </c>
      <c r="E25" s="183">
        <v>7001.15</v>
      </c>
      <c r="F25" s="212">
        <v>1056.0999999999999</v>
      </c>
      <c r="H25" s="58">
        <v>2232.92</v>
      </c>
      <c r="I25" s="52">
        <f t="shared" si="0"/>
        <v>4768.2299999999996</v>
      </c>
      <c r="J25" s="58">
        <v>1728.59</v>
      </c>
      <c r="K25" s="52">
        <f t="shared" si="1"/>
        <v>-672.49</v>
      </c>
    </row>
    <row r="26" spans="2:11" ht="22.5" x14ac:dyDescent="0.25">
      <c r="B26" s="38" t="s">
        <v>146</v>
      </c>
      <c r="C26" s="187">
        <v>0</v>
      </c>
      <c r="D26" s="187">
        <v>0</v>
      </c>
      <c r="E26" s="183">
        <v>0</v>
      </c>
      <c r="F26" s="189">
        <v>0</v>
      </c>
      <c r="H26" s="58">
        <v>0</v>
      </c>
      <c r="I26" s="52">
        <f t="shared" si="0"/>
        <v>0</v>
      </c>
      <c r="J26" s="58">
        <v>0</v>
      </c>
      <c r="K26" s="52">
        <f t="shared" si="1"/>
        <v>0</v>
      </c>
    </row>
    <row r="27" spans="2:11" x14ac:dyDescent="0.25">
      <c r="B27" s="38" t="s">
        <v>159</v>
      </c>
      <c r="C27" s="187">
        <v>0</v>
      </c>
      <c r="D27" s="187">
        <v>0</v>
      </c>
      <c r="E27" s="183">
        <v>0</v>
      </c>
      <c r="F27" s="212">
        <v>0</v>
      </c>
      <c r="H27" s="59">
        <v>724.32</v>
      </c>
      <c r="I27" s="52">
        <f t="shared" si="0"/>
        <v>-724.32</v>
      </c>
      <c r="J27" s="59">
        <v>207.64</v>
      </c>
      <c r="K27" s="52">
        <f t="shared" si="1"/>
        <v>-207.64</v>
      </c>
    </row>
    <row r="28" spans="2:11" x14ac:dyDescent="0.25">
      <c r="B28" s="38" t="s">
        <v>147</v>
      </c>
      <c r="C28" s="187">
        <v>0</v>
      </c>
      <c r="D28" s="187">
        <v>0</v>
      </c>
      <c r="E28" s="183">
        <v>0</v>
      </c>
      <c r="F28" s="190">
        <v>0</v>
      </c>
      <c r="H28" s="59">
        <v>0</v>
      </c>
      <c r="I28" s="52">
        <f t="shared" si="0"/>
        <v>0</v>
      </c>
      <c r="J28" s="59">
        <v>0</v>
      </c>
      <c r="K28" s="52">
        <f t="shared" si="1"/>
        <v>0</v>
      </c>
    </row>
    <row r="29" spans="2:11" ht="22.5" x14ac:dyDescent="0.25">
      <c r="B29" s="40" t="s">
        <v>148</v>
      </c>
      <c r="C29" s="184">
        <v>-3839.2799999999997</v>
      </c>
      <c r="D29" s="184">
        <v>-805.32999999999993</v>
      </c>
      <c r="E29" s="185">
        <v>-6999.5199999999995</v>
      </c>
      <c r="F29" s="211">
        <v>-1053.98</v>
      </c>
      <c r="H29" s="56">
        <f>H19-H24</f>
        <v>-2930.7700000000004</v>
      </c>
      <c r="I29" s="52">
        <f t="shared" si="0"/>
        <v>-4068.7499999999991</v>
      </c>
      <c r="J29" s="56">
        <f>J19-J24</f>
        <v>-1921.46</v>
      </c>
      <c r="K29" s="52">
        <f t="shared" si="1"/>
        <v>867.48</v>
      </c>
    </row>
    <row r="30" spans="2:11" x14ac:dyDescent="0.25">
      <c r="B30" s="36" t="s">
        <v>128</v>
      </c>
      <c r="C30" s="184"/>
      <c r="D30" s="184"/>
      <c r="E30" s="185"/>
      <c r="F30" s="191"/>
      <c r="H30" s="60"/>
      <c r="I30" s="52">
        <f t="shared" si="0"/>
        <v>0</v>
      </c>
      <c r="J30" s="60"/>
      <c r="K30" s="52">
        <f t="shared" si="1"/>
        <v>0</v>
      </c>
    </row>
    <row r="31" spans="2:11" x14ac:dyDescent="0.25">
      <c r="B31" s="37" t="s">
        <v>126</v>
      </c>
      <c r="C31" s="187">
        <v>2440.0099999999998</v>
      </c>
      <c r="D31" s="187">
        <v>-4861.57</v>
      </c>
      <c r="E31" s="183">
        <v>6413.41</v>
      </c>
      <c r="F31" s="212">
        <v>1488.5100000000002</v>
      </c>
      <c r="H31" s="58">
        <v>1212.4000000000001</v>
      </c>
      <c r="I31" s="52">
        <f t="shared" si="0"/>
        <v>5201.01</v>
      </c>
      <c r="J31" s="58">
        <v>3255.17</v>
      </c>
      <c r="K31" s="52">
        <f t="shared" si="1"/>
        <v>-1766.6599999999999</v>
      </c>
    </row>
    <row r="32" spans="2:11" x14ac:dyDescent="0.25">
      <c r="B32" s="37" t="s">
        <v>127</v>
      </c>
      <c r="C32" s="187">
        <v>276.8100000000004</v>
      </c>
      <c r="D32" s="187">
        <v>270.11999999999989</v>
      </c>
      <c r="E32" s="183">
        <v>2366.6800000000003</v>
      </c>
      <c r="F32" s="212">
        <v>1340.26</v>
      </c>
      <c r="H32" s="58">
        <v>2580.9499999999998</v>
      </c>
      <c r="I32" s="52">
        <f t="shared" si="0"/>
        <v>-214.26999999999953</v>
      </c>
      <c r="J32" s="58">
        <v>2523.48</v>
      </c>
      <c r="K32" s="52">
        <f t="shared" si="1"/>
        <v>-1183.22</v>
      </c>
    </row>
    <row r="33" spans="2:11" ht="22.5" x14ac:dyDescent="0.25">
      <c r="B33" s="40" t="s">
        <v>149</v>
      </c>
      <c r="C33" s="195">
        <v>2163.1999999999994</v>
      </c>
      <c r="D33" s="195">
        <v>-5131.6899999999996</v>
      </c>
      <c r="E33" s="196">
        <v>4046.7299999999996</v>
      </c>
      <c r="F33" s="213">
        <v>148.25000000000023</v>
      </c>
      <c r="H33" s="56">
        <f t="shared" ref="H33:J33" si="2">H31-H32</f>
        <v>-1368.5499999999997</v>
      </c>
      <c r="I33" s="52">
        <f t="shared" si="0"/>
        <v>5415.2799999999988</v>
      </c>
      <c r="J33" s="56">
        <f t="shared" si="2"/>
        <v>731.69</v>
      </c>
      <c r="K33" s="52">
        <f t="shared" si="1"/>
        <v>-583.43999999999983</v>
      </c>
    </row>
    <row r="34" spans="2:11" ht="22.5" x14ac:dyDescent="0.25">
      <c r="B34" s="193" t="s">
        <v>150</v>
      </c>
      <c r="C34" s="200">
        <v>71.369999999999209</v>
      </c>
      <c r="D34" s="200">
        <v>-1255.2899999999927</v>
      </c>
      <c r="E34" s="201">
        <v>-1234.700000000003</v>
      </c>
      <c r="F34" s="214">
        <v>-3506.839999999992</v>
      </c>
      <c r="H34" s="61">
        <f>H33+H29+H17</f>
        <v>-260.77999999999929</v>
      </c>
      <c r="I34" s="52">
        <f t="shared" si="0"/>
        <v>-973.92000000000371</v>
      </c>
      <c r="J34" s="61">
        <f>J33+J29+J17</f>
        <v>-662.25000000000045</v>
      </c>
      <c r="K34" s="52">
        <f t="shared" si="1"/>
        <v>-2844.5899999999915</v>
      </c>
    </row>
    <row r="35" spans="2:11" ht="22.5" x14ac:dyDescent="0.25">
      <c r="B35" s="193" t="s">
        <v>151</v>
      </c>
      <c r="C35" s="202">
        <v>71.37</v>
      </c>
      <c r="D35" s="202">
        <v>-1255.29</v>
      </c>
      <c r="E35" s="203">
        <v>-1234.7</v>
      </c>
      <c r="F35" s="192">
        <v>-3506.84</v>
      </c>
      <c r="G35" s="46"/>
      <c r="H35" s="62">
        <f>H38-H37</f>
        <v>74.960000000000036</v>
      </c>
      <c r="I35" s="52">
        <f t="shared" si="0"/>
        <v>-1309.6600000000001</v>
      </c>
      <c r="J35" s="62">
        <f>J38-J37</f>
        <v>-662.25</v>
      </c>
      <c r="K35" s="52">
        <f t="shared" si="1"/>
        <v>-2844.59</v>
      </c>
    </row>
    <row r="36" spans="2:11" ht="22.5" x14ac:dyDescent="0.25">
      <c r="B36" s="194" t="s">
        <v>152</v>
      </c>
      <c r="C36" s="204">
        <v>0</v>
      </c>
      <c r="D36" s="204">
        <v>0</v>
      </c>
      <c r="E36" s="205">
        <v>0</v>
      </c>
      <c r="F36" s="215">
        <v>0</v>
      </c>
      <c r="H36" s="58">
        <v>0</v>
      </c>
      <c r="I36" s="52">
        <f t="shared" si="0"/>
        <v>0</v>
      </c>
      <c r="J36" s="58">
        <v>0</v>
      </c>
      <c r="K36" s="52">
        <f t="shared" si="1"/>
        <v>0</v>
      </c>
    </row>
    <row r="37" spans="2:11" x14ac:dyDescent="0.25">
      <c r="B37" s="193" t="s">
        <v>123</v>
      </c>
      <c r="C37" s="200">
        <v>526.87</v>
      </c>
      <c r="D37" s="202">
        <v>1533.03</v>
      </c>
      <c r="E37" s="206">
        <v>1832.94</v>
      </c>
      <c r="F37" s="216">
        <v>3784.58</v>
      </c>
      <c r="G37" s="141"/>
      <c r="H37" s="62">
        <v>889.91</v>
      </c>
      <c r="I37" s="52">
        <f t="shared" si="0"/>
        <v>943.03000000000009</v>
      </c>
      <c r="J37" s="62">
        <v>1098.0899999999999</v>
      </c>
      <c r="K37" s="52">
        <f t="shared" si="1"/>
        <v>2686.49</v>
      </c>
    </row>
    <row r="38" spans="2:11" x14ac:dyDescent="0.25">
      <c r="B38" s="193" t="s">
        <v>153</v>
      </c>
      <c r="C38" s="200">
        <v>598.24</v>
      </c>
      <c r="D38" s="202">
        <v>277.74</v>
      </c>
      <c r="E38" s="201">
        <v>598.24</v>
      </c>
      <c r="F38" s="217">
        <v>277.74</v>
      </c>
      <c r="H38" s="62">
        <v>964.87</v>
      </c>
      <c r="I38" s="52">
        <f t="shared" si="0"/>
        <v>-366.63</v>
      </c>
      <c r="J38" s="62">
        <v>435.84</v>
      </c>
      <c r="K38" s="52">
        <f t="shared" si="1"/>
        <v>-158.09999999999997</v>
      </c>
    </row>
    <row r="39" spans="2:11" ht="15.75" thickBot="1" x14ac:dyDescent="0.3">
      <c r="B39" s="41" t="s">
        <v>154</v>
      </c>
      <c r="C39" s="197">
        <v>0</v>
      </c>
      <c r="D39" s="197">
        <v>0</v>
      </c>
      <c r="E39" s="198">
        <v>0</v>
      </c>
      <c r="F39" s="199">
        <v>0</v>
      </c>
      <c r="H39" s="63">
        <v>0</v>
      </c>
      <c r="I39" s="52">
        <f t="shared" si="0"/>
        <v>0</v>
      </c>
      <c r="J39" s="63">
        <v>0</v>
      </c>
      <c r="K39" s="52">
        <f t="shared" si="1"/>
        <v>0</v>
      </c>
    </row>
    <row r="40" spans="2:11" ht="15.75" thickTop="1" x14ac:dyDescent="0.25">
      <c r="C40" s="109"/>
      <c r="D40" s="109"/>
      <c r="H40" s="32"/>
      <c r="J40" s="32"/>
    </row>
    <row r="41" spans="2:11" x14ac:dyDescent="0.25">
      <c r="C41" s="113"/>
      <c r="D41" s="113"/>
      <c r="E41" s="84"/>
      <c r="F41" s="84"/>
    </row>
    <row r="44" spans="2:11" ht="101.25" customHeight="1" x14ac:dyDescent="0.25">
      <c r="B44" s="169"/>
      <c r="C44" s="169"/>
      <c r="D44" s="169"/>
      <c r="E44" s="169"/>
      <c r="F44" s="169"/>
    </row>
    <row r="45" spans="2:11" ht="69.75" customHeight="1" x14ac:dyDescent="0.25">
      <c r="B45" s="169"/>
      <c r="C45" s="169"/>
      <c r="D45" s="169"/>
      <c r="E45" s="169"/>
      <c r="F45" s="169"/>
    </row>
    <row r="46" spans="2:11" ht="52.5" customHeight="1" x14ac:dyDescent="0.25">
      <c r="B46" s="167"/>
      <c r="C46" s="167"/>
      <c r="D46" s="167"/>
      <c r="E46" s="167"/>
      <c r="F46" s="167"/>
    </row>
    <row r="47" spans="2:11" ht="118.5" customHeight="1" x14ac:dyDescent="0.25">
      <c r="B47" s="169"/>
      <c r="C47" s="169"/>
      <c r="D47" s="169"/>
      <c r="E47" s="169"/>
      <c r="F47" s="169"/>
    </row>
    <row r="48" spans="2:11" ht="58.5" customHeight="1" x14ac:dyDescent="0.25">
      <c r="B48" s="166"/>
      <c r="C48" s="166"/>
      <c r="D48" s="166"/>
      <c r="E48" s="166"/>
      <c r="F48" s="166"/>
    </row>
    <row r="49" spans="2:6" ht="76.5" customHeight="1" x14ac:dyDescent="0.25">
      <c r="B49" s="167"/>
      <c r="C49" s="167"/>
      <c r="D49" s="167"/>
      <c r="E49" s="167"/>
      <c r="F49" s="167"/>
    </row>
    <row r="50" spans="2:6" x14ac:dyDescent="0.25">
      <c r="B50" s="126"/>
    </row>
  </sheetData>
  <mergeCells count="7">
    <mergeCell ref="B48:F48"/>
    <mergeCell ref="B49:F49"/>
    <mergeCell ref="C2:F2"/>
    <mergeCell ref="B44:F44"/>
    <mergeCell ref="B45:F45"/>
    <mergeCell ref="B46:F46"/>
    <mergeCell ref="B47:F4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7"/>
  <sheetViews>
    <sheetView topLeftCell="A10" workbookViewId="0">
      <selection activeCell="B9" sqref="B9"/>
    </sheetView>
  </sheetViews>
  <sheetFormatPr defaultRowHeight="15" x14ac:dyDescent="0.25"/>
  <cols>
    <col min="1" max="1" width="3.28515625" customWidth="1"/>
    <col min="2" max="2" width="39.28515625" customWidth="1"/>
    <col min="3" max="12" width="10.140625" customWidth="1"/>
    <col min="18" max="18" width="12.28515625" customWidth="1"/>
    <col min="19" max="19" width="13.28515625" customWidth="1"/>
  </cols>
  <sheetData>
    <row r="2" spans="2:22" ht="15.75" thickBot="1" x14ac:dyDescent="0.3">
      <c r="B2" s="31"/>
    </row>
    <row r="3" spans="2:22" ht="15" customHeight="1" thickTop="1" x14ac:dyDescent="0.25">
      <c r="B3" s="171"/>
      <c r="C3" s="290" t="s">
        <v>184</v>
      </c>
      <c r="D3" s="291" t="s">
        <v>184</v>
      </c>
      <c r="E3" s="291" t="s">
        <v>184</v>
      </c>
      <c r="F3" s="291" t="s">
        <v>184</v>
      </c>
      <c r="G3" s="292" t="s">
        <v>97</v>
      </c>
      <c r="H3" s="291" t="s">
        <v>185</v>
      </c>
      <c r="I3" s="291" t="s">
        <v>185</v>
      </c>
      <c r="J3" s="291" t="s">
        <v>185</v>
      </c>
      <c r="K3" s="291" t="s">
        <v>185</v>
      </c>
      <c r="L3" s="293" t="s">
        <v>97</v>
      </c>
      <c r="R3" t="s">
        <v>98</v>
      </c>
    </row>
    <row r="4" spans="2:22" ht="15.75" thickBot="1" x14ac:dyDescent="0.3">
      <c r="B4" s="308"/>
      <c r="C4" s="289" t="s">
        <v>186</v>
      </c>
      <c r="D4" s="120" t="s">
        <v>160</v>
      </c>
      <c r="E4" s="120" t="s">
        <v>187</v>
      </c>
      <c r="F4" s="120" t="s">
        <v>161</v>
      </c>
      <c r="G4" s="172"/>
      <c r="H4" s="120" t="s">
        <v>186</v>
      </c>
      <c r="I4" s="120" t="s">
        <v>160</v>
      </c>
      <c r="J4" s="120" t="s">
        <v>187</v>
      </c>
      <c r="K4" s="120" t="s">
        <v>161</v>
      </c>
      <c r="L4" s="294"/>
      <c r="M4" s="141"/>
      <c r="N4" s="141"/>
      <c r="R4" t="s">
        <v>167</v>
      </c>
      <c r="S4" s="132">
        <v>882.67</v>
      </c>
      <c r="T4" s="132">
        <v>794.53</v>
      </c>
      <c r="U4" s="133">
        <v>3297.14</v>
      </c>
      <c r="V4" s="132">
        <v>3109.33</v>
      </c>
    </row>
    <row r="5" spans="2:22" ht="15.75" thickTop="1" x14ac:dyDescent="0.25">
      <c r="B5" s="309" t="s">
        <v>0</v>
      </c>
      <c r="C5" s="64">
        <v>27609.820000000003</v>
      </c>
      <c r="D5" s="64">
        <v>25529.120000000003</v>
      </c>
      <c r="E5" s="91">
        <v>6702.388697383115</v>
      </c>
      <c r="F5" s="92">
        <v>6125.8616414579719</v>
      </c>
      <c r="G5" s="66">
        <v>108.15030051956353</v>
      </c>
      <c r="H5" s="65">
        <v>53264.3</v>
      </c>
      <c r="I5" s="65">
        <v>53894.62</v>
      </c>
      <c r="J5" s="92">
        <v>12884.030510223827</v>
      </c>
      <c r="K5" s="92">
        <v>12898.284045854507</v>
      </c>
      <c r="L5" s="295">
        <v>98.830458401970361</v>
      </c>
      <c r="M5" s="178"/>
      <c r="N5" s="141"/>
      <c r="R5" t="s">
        <v>168</v>
      </c>
      <c r="S5" s="134">
        <v>0.44000000000000128</v>
      </c>
      <c r="T5" s="134">
        <v>8.5499999999999972</v>
      </c>
      <c r="U5" s="134">
        <v>19.5</v>
      </c>
      <c r="V5" s="134">
        <v>36.15</v>
      </c>
    </row>
    <row r="6" spans="2:22" x14ac:dyDescent="0.25">
      <c r="B6" s="304" t="s">
        <v>98</v>
      </c>
      <c r="C6" s="145">
        <v>945.95000000000027</v>
      </c>
      <c r="D6" s="145">
        <v>808.75</v>
      </c>
      <c r="E6" s="149">
        <v>229.63295625576549</v>
      </c>
      <c r="F6" s="150">
        <v>194.06429217024066</v>
      </c>
      <c r="G6" s="151">
        <v>116.96445131375583</v>
      </c>
      <c r="H6" s="146">
        <v>1859.5100000000002</v>
      </c>
      <c r="I6" s="146">
        <v>1604.99</v>
      </c>
      <c r="J6" s="150">
        <v>449.7943946332968</v>
      </c>
      <c r="K6" s="150">
        <v>384.11286526848181</v>
      </c>
      <c r="L6" s="296">
        <v>115.85804272923821</v>
      </c>
      <c r="M6" s="178"/>
      <c r="N6" s="141"/>
      <c r="R6" t="s">
        <v>169</v>
      </c>
      <c r="S6" s="134">
        <f>U6-35.01</f>
        <v>11.786647217999999</v>
      </c>
      <c r="T6" s="134"/>
      <c r="U6" s="134">
        <f>34538.82*1.3549/1000</f>
        <v>46.796647217999997</v>
      </c>
      <c r="V6" s="134"/>
    </row>
    <row r="7" spans="2:22" x14ac:dyDescent="0.25">
      <c r="B7" s="303" t="s">
        <v>99</v>
      </c>
      <c r="C7" s="64">
        <v>11290.610000000004</v>
      </c>
      <c r="D7" s="64">
        <v>8177.5700000000033</v>
      </c>
      <c r="E7" s="91">
        <v>2740.8384716220821</v>
      </c>
      <c r="F7" s="92">
        <v>1962.2557449429314</v>
      </c>
      <c r="G7" s="66">
        <v>138.06803243506323</v>
      </c>
      <c r="H7" s="65">
        <v>19859.72</v>
      </c>
      <c r="I7" s="65">
        <v>16605.560000000005</v>
      </c>
      <c r="J7" s="92">
        <v>4803.8411920273493</v>
      </c>
      <c r="K7" s="92">
        <v>3974.1115090983076</v>
      </c>
      <c r="L7" s="295">
        <v>119.5968097432426</v>
      </c>
      <c r="M7" s="178"/>
      <c r="N7" s="141"/>
      <c r="R7" t="s">
        <v>170</v>
      </c>
      <c r="S7" s="135">
        <f>U7-'[1]PL 2014'!E47/1000</f>
        <v>0.20563775080555224</v>
      </c>
      <c r="T7" s="135"/>
      <c r="U7" s="136">
        <f>1117.77345858333/1000</f>
        <v>1.1177734585833301</v>
      </c>
    </row>
    <row r="8" spans="2:22" x14ac:dyDescent="0.25">
      <c r="B8" s="304" t="s">
        <v>100</v>
      </c>
      <c r="C8" s="89">
        <v>923.70000000000346</v>
      </c>
      <c r="D8" s="89">
        <v>555.29000000000406</v>
      </c>
      <c r="E8" s="93">
        <v>224.231684225859</v>
      </c>
      <c r="F8" s="94">
        <v>133.24508290474651</v>
      </c>
      <c r="G8" s="114">
        <v>166.34551315528762</v>
      </c>
      <c r="H8" s="90">
        <v>959.84000000000106</v>
      </c>
      <c r="I8" s="90">
        <v>1637.4900000000052</v>
      </c>
      <c r="J8" s="94">
        <v>232.17441785460903</v>
      </c>
      <c r="K8" s="94">
        <v>391.89090009812412</v>
      </c>
      <c r="L8" s="296">
        <v>58.616541169716939</v>
      </c>
      <c r="M8" s="178"/>
      <c r="N8" s="141"/>
      <c r="R8" t="s">
        <v>171</v>
      </c>
      <c r="S8" s="128">
        <f>U8-8.4252</f>
        <v>3.4873878826666669</v>
      </c>
      <c r="U8" s="134">
        <f>2881.52*'Kursy walut'!E6/1000</f>
        <v>11.912587882666667</v>
      </c>
    </row>
    <row r="9" spans="2:22" x14ac:dyDescent="0.25">
      <c r="B9" s="303" t="s">
        <v>101</v>
      </c>
      <c r="C9" s="64">
        <v>1158.2900000000038</v>
      </c>
      <c r="D9" s="64">
        <v>646.34000000000492</v>
      </c>
      <c r="E9" s="91">
        <v>281.17929795601395</v>
      </c>
      <c r="F9" s="92">
        <v>155.09306287643193</v>
      </c>
      <c r="G9" s="66">
        <v>179.20753782838676</v>
      </c>
      <c r="H9" s="65">
        <v>1548.2500000000025</v>
      </c>
      <c r="I9" s="65">
        <v>1816.6300000000049</v>
      </c>
      <c r="J9" s="92">
        <v>374.50412823324575</v>
      </c>
      <c r="K9" s="92">
        <v>434.76342807910578</v>
      </c>
      <c r="L9" s="295">
        <v>85.226490809906167</v>
      </c>
      <c r="M9" s="178"/>
      <c r="N9" s="141"/>
      <c r="S9" s="128">
        <f>SUM(S4:S8)</f>
        <v>898.58967285147219</v>
      </c>
      <c r="T9" s="128">
        <f t="shared" ref="T9:V9" si="0">SUM(T4:T8)</f>
        <v>803.07999999999993</v>
      </c>
      <c r="U9" s="128">
        <f t="shared" si="0"/>
        <v>3376.4670085592502</v>
      </c>
      <c r="V9" s="128">
        <f t="shared" si="0"/>
        <v>3145.48</v>
      </c>
    </row>
    <row r="10" spans="2:22" x14ac:dyDescent="0.25">
      <c r="B10" s="304" t="s">
        <v>102</v>
      </c>
      <c r="C10" s="89">
        <v>841.30000000000382</v>
      </c>
      <c r="D10" s="89">
        <v>361.47000000000497</v>
      </c>
      <c r="E10" s="93">
        <v>204.22877118026992</v>
      </c>
      <c r="F10" s="94">
        <v>86.736840421363667</v>
      </c>
      <c r="G10" s="114">
        <v>232.744072813786</v>
      </c>
      <c r="H10" s="90">
        <v>1096.7600000000025</v>
      </c>
      <c r="I10" s="90">
        <v>1321.1800000000048</v>
      </c>
      <c r="J10" s="94">
        <v>265.29381410049729</v>
      </c>
      <c r="K10" s="94">
        <v>316.19027865308482</v>
      </c>
      <c r="L10" s="296">
        <v>83.0136695983892</v>
      </c>
      <c r="M10" s="178"/>
      <c r="N10" s="141"/>
    </row>
    <row r="11" spans="2:22" x14ac:dyDescent="0.25">
      <c r="B11" s="303" t="s">
        <v>103</v>
      </c>
      <c r="C11" s="143">
        <v>2104.2400000000043</v>
      </c>
      <c r="D11" s="143">
        <v>1455.0900000000049</v>
      </c>
      <c r="E11" s="147">
        <v>510.81225421177948</v>
      </c>
      <c r="F11" s="148">
        <v>349.15735504667259</v>
      </c>
      <c r="G11" s="144">
        <v>144.612360747445</v>
      </c>
      <c r="H11" s="143">
        <v>3407.7600000000029</v>
      </c>
      <c r="I11" s="143">
        <v>3421.6200000000049</v>
      </c>
      <c r="J11" s="148">
        <v>824.29852286654261</v>
      </c>
      <c r="K11" s="148">
        <v>818.87629334758753</v>
      </c>
      <c r="L11" s="295">
        <v>99.594928717975634</v>
      </c>
      <c r="M11" s="178"/>
      <c r="N11" s="141"/>
    </row>
    <row r="12" spans="2:22" x14ac:dyDescent="0.25">
      <c r="B12" s="304" t="s">
        <v>104</v>
      </c>
      <c r="C12" s="90">
        <v>841.30000000000382</v>
      </c>
      <c r="D12" s="90">
        <v>361.47000000000497</v>
      </c>
      <c r="E12" s="93">
        <v>204.22877118026992</v>
      </c>
      <c r="F12" s="94">
        <v>86.736840421363667</v>
      </c>
      <c r="G12" s="114">
        <v>232.744072813786</v>
      </c>
      <c r="H12" s="90">
        <v>1096.7600000000025</v>
      </c>
      <c r="I12" s="90">
        <v>1321.1800000000048</v>
      </c>
      <c r="J12" s="94">
        <v>265.29381410049729</v>
      </c>
      <c r="K12" s="94">
        <v>316.19027865308482</v>
      </c>
      <c r="L12" s="296">
        <v>83.0136695983892</v>
      </c>
      <c r="M12" s="178"/>
      <c r="N12" s="141"/>
    </row>
    <row r="13" spans="2:22" x14ac:dyDescent="0.25">
      <c r="B13" s="303" t="s">
        <v>22</v>
      </c>
      <c r="C13" s="64">
        <v>1006.5700000000039</v>
      </c>
      <c r="D13" s="64">
        <v>439.77000000000498</v>
      </c>
      <c r="E13" s="91">
        <v>244.34869155702384</v>
      </c>
      <c r="F13" s="92">
        <v>105.52538332946857</v>
      </c>
      <c r="G13" s="66">
        <v>228.88555381221832</v>
      </c>
      <c r="H13" s="65">
        <v>1445.9500000000025</v>
      </c>
      <c r="I13" s="65">
        <v>1489.4100000000049</v>
      </c>
      <c r="J13" s="92">
        <v>349.75891762884663</v>
      </c>
      <c r="K13" s="92">
        <v>356.45178017279318</v>
      </c>
      <c r="L13" s="295">
        <v>97.082066053000702</v>
      </c>
      <c r="M13" s="178"/>
      <c r="N13" s="141"/>
    </row>
    <row r="14" spans="2:22" x14ac:dyDescent="0.25">
      <c r="B14" s="305"/>
      <c r="C14" s="119" t="s">
        <v>192</v>
      </c>
      <c r="D14" s="119" t="s">
        <v>192</v>
      </c>
      <c r="E14" s="119" t="s">
        <v>192</v>
      </c>
      <c r="F14" s="119" t="s">
        <v>192</v>
      </c>
      <c r="G14" s="172" t="s">
        <v>97</v>
      </c>
      <c r="H14" s="119" t="s">
        <v>192</v>
      </c>
      <c r="I14" s="119" t="s">
        <v>192</v>
      </c>
      <c r="J14" s="119" t="s">
        <v>192</v>
      </c>
      <c r="K14" s="119" t="s">
        <v>192</v>
      </c>
      <c r="L14" s="294" t="s">
        <v>97</v>
      </c>
      <c r="M14" s="141"/>
      <c r="N14" s="141"/>
    </row>
    <row r="15" spans="2:22" x14ac:dyDescent="0.25">
      <c r="B15" s="306"/>
      <c r="C15" s="120" t="s">
        <v>186</v>
      </c>
      <c r="D15" s="120" t="s">
        <v>160</v>
      </c>
      <c r="E15" s="120" t="s">
        <v>187</v>
      </c>
      <c r="F15" s="120" t="s">
        <v>161</v>
      </c>
      <c r="G15" s="172"/>
      <c r="H15" s="120" t="s">
        <v>186</v>
      </c>
      <c r="I15" s="120" t="s">
        <v>160</v>
      </c>
      <c r="J15" s="120" t="s">
        <v>187</v>
      </c>
      <c r="K15" s="120" t="s">
        <v>161</v>
      </c>
      <c r="L15" s="294"/>
      <c r="M15" s="179"/>
      <c r="N15" s="141"/>
    </row>
    <row r="16" spans="2:22" x14ac:dyDescent="0.25">
      <c r="B16" s="304" t="s">
        <v>105</v>
      </c>
      <c r="C16" s="115">
        <v>84176.569999999992</v>
      </c>
      <c r="D16" s="115">
        <v>79743.789999999994</v>
      </c>
      <c r="E16" s="115">
        <v>20068.798874690063</v>
      </c>
      <c r="F16" s="115">
        <v>19165.034007065777</v>
      </c>
      <c r="G16" s="116">
        <v>105.55877768036859</v>
      </c>
      <c r="H16" s="115">
        <v>84176.569999999992</v>
      </c>
      <c r="I16" s="115">
        <v>79743.789999999994</v>
      </c>
      <c r="J16" s="117">
        <v>20068.798874690063</v>
      </c>
      <c r="K16" s="117">
        <v>19165.034007065777</v>
      </c>
      <c r="L16" s="297">
        <v>105.55877768036859</v>
      </c>
      <c r="M16" s="141"/>
      <c r="N16" s="141"/>
    </row>
    <row r="17" spans="2:12" x14ac:dyDescent="0.25">
      <c r="B17" s="303" t="s">
        <v>30</v>
      </c>
      <c r="C17" s="69">
        <v>38885.43</v>
      </c>
      <c r="D17" s="69">
        <v>34936.17</v>
      </c>
      <c r="E17" s="69">
        <v>9270.796776654588</v>
      </c>
      <c r="F17" s="69">
        <v>8396.3012809728662</v>
      </c>
      <c r="G17" s="68">
        <v>111.30421565958719</v>
      </c>
      <c r="H17" s="69">
        <v>38885.43</v>
      </c>
      <c r="I17" s="69">
        <v>34936.17</v>
      </c>
      <c r="J17" s="95">
        <v>9270.796776654588</v>
      </c>
      <c r="K17" s="95">
        <v>8396.3012809728662</v>
      </c>
      <c r="L17" s="298">
        <v>111.30421565958719</v>
      </c>
    </row>
    <row r="18" spans="2:12" x14ac:dyDescent="0.25">
      <c r="B18" s="304" t="s">
        <v>39</v>
      </c>
      <c r="C18" s="115">
        <v>45291.139999999992</v>
      </c>
      <c r="D18" s="115">
        <v>44807.619999999995</v>
      </c>
      <c r="E18" s="115">
        <v>10798.002098035475</v>
      </c>
      <c r="F18" s="115">
        <v>10768.732726092912</v>
      </c>
      <c r="G18" s="116">
        <v>101.07910217056831</v>
      </c>
      <c r="H18" s="115">
        <v>45291.139999999992</v>
      </c>
      <c r="I18" s="115">
        <v>44807.619999999995</v>
      </c>
      <c r="J18" s="117">
        <v>10798.002098035475</v>
      </c>
      <c r="K18" s="117">
        <v>10768.732726092912</v>
      </c>
      <c r="L18" s="297">
        <v>101.07910217056831</v>
      </c>
    </row>
    <row r="19" spans="2:12" x14ac:dyDescent="0.25">
      <c r="B19" s="303" t="s">
        <v>40</v>
      </c>
      <c r="C19" s="69">
        <v>25131.51</v>
      </c>
      <c r="D19" s="69">
        <v>25109.73</v>
      </c>
      <c r="E19" s="69">
        <v>5991.6817661644091</v>
      </c>
      <c r="F19" s="69">
        <v>6034.6872070946192</v>
      </c>
      <c r="G19" s="68">
        <v>100.08673928393495</v>
      </c>
      <c r="H19" s="69">
        <v>25131.51</v>
      </c>
      <c r="I19" s="69">
        <v>25109.73</v>
      </c>
      <c r="J19" s="95">
        <v>5991.6817661644091</v>
      </c>
      <c r="K19" s="95">
        <v>6034.6872070946192</v>
      </c>
      <c r="L19" s="298">
        <v>100.08673928393495</v>
      </c>
    </row>
    <row r="20" spans="2:12" x14ac:dyDescent="0.25">
      <c r="B20" s="304" t="s">
        <v>106</v>
      </c>
      <c r="C20" s="115">
        <v>598.24</v>
      </c>
      <c r="D20" s="115">
        <v>277.74</v>
      </c>
      <c r="E20" s="115">
        <v>142.62826625977493</v>
      </c>
      <c r="F20" s="115">
        <v>66.749981975053473</v>
      </c>
      <c r="G20" s="116">
        <v>215.39569381435876</v>
      </c>
      <c r="H20" s="115">
        <v>598.24</v>
      </c>
      <c r="I20" s="115">
        <v>277.74</v>
      </c>
      <c r="J20" s="117">
        <v>142.62826625977493</v>
      </c>
      <c r="K20" s="117">
        <v>66.749981975053473</v>
      </c>
      <c r="L20" s="297">
        <v>215.39569381435876</v>
      </c>
    </row>
    <row r="21" spans="2:12" x14ac:dyDescent="0.25">
      <c r="B21" s="303" t="s">
        <v>107</v>
      </c>
      <c r="C21" s="69">
        <v>18802.550000000003</v>
      </c>
      <c r="D21" s="69">
        <v>18870.78</v>
      </c>
      <c r="E21" s="69">
        <v>4482.7746519168422</v>
      </c>
      <c r="F21" s="69">
        <v>4535.2640053834502</v>
      </c>
      <c r="G21" s="68">
        <v>99.638435719138286</v>
      </c>
      <c r="H21" s="69">
        <v>18802.550000000003</v>
      </c>
      <c r="I21" s="69">
        <v>18870.78</v>
      </c>
      <c r="J21" s="95">
        <v>4482.7746519168422</v>
      </c>
      <c r="K21" s="95">
        <v>4535.2640053834502</v>
      </c>
      <c r="L21" s="298">
        <v>99.638435719138286</v>
      </c>
    </row>
    <row r="22" spans="2:12" x14ac:dyDescent="0.25">
      <c r="B22" s="304" t="s">
        <v>108</v>
      </c>
      <c r="C22" s="115">
        <v>18256.560000000001</v>
      </c>
      <c r="D22" s="115">
        <v>18336.03</v>
      </c>
      <c r="E22" s="115">
        <v>4352.6034712950604</v>
      </c>
      <c r="F22" s="115">
        <v>4406.7461366531279</v>
      </c>
      <c r="G22" s="116">
        <v>99.566591023247682</v>
      </c>
      <c r="H22" s="115">
        <v>18256.560000000001</v>
      </c>
      <c r="I22" s="115">
        <v>18336.03</v>
      </c>
      <c r="J22" s="117">
        <v>4352.6034712950604</v>
      </c>
      <c r="K22" s="117">
        <v>4406.7461366531279</v>
      </c>
      <c r="L22" s="297">
        <v>99.566591023247682</v>
      </c>
    </row>
    <row r="23" spans="2:12" x14ac:dyDescent="0.25">
      <c r="B23" s="303" t="s">
        <v>109</v>
      </c>
      <c r="C23" s="69">
        <v>545.99</v>
      </c>
      <c r="D23" s="69">
        <v>534.75</v>
      </c>
      <c r="E23" s="69">
        <v>130.17118062178142</v>
      </c>
      <c r="F23" s="69">
        <v>128.51786873032276</v>
      </c>
      <c r="G23" s="67">
        <v>102.10191678354373</v>
      </c>
      <c r="H23" s="69">
        <v>545.99</v>
      </c>
      <c r="I23" s="69">
        <v>534.75</v>
      </c>
      <c r="J23" s="95">
        <v>130.17118062178142</v>
      </c>
      <c r="K23" s="95">
        <v>128.51786873032276</v>
      </c>
      <c r="L23" s="298">
        <v>102.10191678354373</v>
      </c>
    </row>
    <row r="24" spans="2:12" x14ac:dyDescent="0.25">
      <c r="B24" s="304" t="s">
        <v>110</v>
      </c>
      <c r="C24" s="115">
        <v>41240.109999999993</v>
      </c>
      <c r="D24" s="115">
        <v>38829.9</v>
      </c>
      <c r="E24" s="115">
        <v>9832.1833873736396</v>
      </c>
      <c r="F24" s="115">
        <v>9332.0916147948774</v>
      </c>
      <c r="G24" s="116">
        <v>106.20709813829032</v>
      </c>
      <c r="H24" s="115">
        <v>41240.109999999993</v>
      </c>
      <c r="I24" s="115">
        <v>38829.9</v>
      </c>
      <c r="J24" s="117">
        <v>9832.1833873736396</v>
      </c>
      <c r="K24" s="117">
        <v>9332.0916147948774</v>
      </c>
      <c r="L24" s="297">
        <v>106.20709813829032</v>
      </c>
    </row>
    <row r="25" spans="2:12" x14ac:dyDescent="0.25">
      <c r="B25" s="303" t="s">
        <v>111</v>
      </c>
      <c r="C25" s="69">
        <v>7614.35</v>
      </c>
      <c r="D25" s="69">
        <v>3460.9800000000005</v>
      </c>
      <c r="E25" s="69">
        <v>1815.3609574670991</v>
      </c>
      <c r="F25" s="69">
        <v>831.78639236703611</v>
      </c>
      <c r="G25" s="68">
        <v>220.00560534877405</v>
      </c>
      <c r="H25" s="69">
        <v>7614.35</v>
      </c>
      <c r="I25" s="69">
        <v>3460.9800000000005</v>
      </c>
      <c r="J25" s="95">
        <v>1815.3609574670991</v>
      </c>
      <c r="K25" s="95">
        <v>831.78639236703611</v>
      </c>
      <c r="L25" s="298">
        <v>220.00560534877405</v>
      </c>
    </row>
    <row r="26" spans="2:12" x14ac:dyDescent="0.25">
      <c r="B26" s="304" t="s">
        <v>69</v>
      </c>
      <c r="C26" s="115">
        <v>33625.759999999995</v>
      </c>
      <c r="D26" s="115">
        <v>35368.92</v>
      </c>
      <c r="E26" s="115">
        <v>8016.8224299065414</v>
      </c>
      <c r="F26" s="115">
        <v>8500.3052224278399</v>
      </c>
      <c r="G26" s="116">
        <v>95.07149214621198</v>
      </c>
      <c r="H26" s="115">
        <v>33625.759999999995</v>
      </c>
      <c r="I26" s="115">
        <v>35368.92</v>
      </c>
      <c r="J26" s="117">
        <v>8016.8224299065414</v>
      </c>
      <c r="K26" s="117">
        <v>8500.3052224278399</v>
      </c>
      <c r="L26" s="297">
        <v>95.07149214621198</v>
      </c>
    </row>
    <row r="27" spans="2:12" x14ac:dyDescent="0.25">
      <c r="B27" s="303" t="s">
        <v>112</v>
      </c>
      <c r="C27" s="69">
        <v>42936.46</v>
      </c>
      <c r="D27" s="69">
        <v>40913.889999999992</v>
      </c>
      <c r="E27" s="69">
        <v>10236.615487316421</v>
      </c>
      <c r="F27" s="69">
        <v>9832.9423922709011</v>
      </c>
      <c r="G27" s="118">
        <v>104.94348007485968</v>
      </c>
      <c r="H27" s="69">
        <v>42936.46</v>
      </c>
      <c r="I27" s="69">
        <v>40913.889999999992</v>
      </c>
      <c r="J27" s="95">
        <v>10236.615487316421</v>
      </c>
      <c r="K27" s="95">
        <v>9832.9423922709011</v>
      </c>
      <c r="L27" s="298">
        <v>104.94348007485968</v>
      </c>
    </row>
    <row r="28" spans="2:12" ht="15.75" thickBot="1" x14ac:dyDescent="0.3">
      <c r="B28" s="307" t="s">
        <v>113</v>
      </c>
      <c r="C28" s="299">
        <v>1799.6399999999976</v>
      </c>
      <c r="D28" s="299">
        <v>1799.64</v>
      </c>
      <c r="E28" s="299">
        <v>429.05779134083485</v>
      </c>
      <c r="F28" s="299">
        <v>432.51219688048263</v>
      </c>
      <c r="G28" s="300">
        <v>99.999999999999858</v>
      </c>
      <c r="H28" s="299">
        <v>1799.6399999999976</v>
      </c>
      <c r="I28" s="299">
        <v>1799.64</v>
      </c>
      <c r="J28" s="301">
        <v>429.05779134083485</v>
      </c>
      <c r="K28" s="301">
        <v>432.51219688048263</v>
      </c>
      <c r="L28" s="302">
        <v>99.999999999999858</v>
      </c>
    </row>
    <row r="29" spans="2:12" ht="15.75" thickTop="1" x14ac:dyDescent="0.25">
      <c r="C29" s="33"/>
      <c r="D29" s="33"/>
      <c r="E29" s="32"/>
      <c r="F29" s="32"/>
      <c r="G29" s="32"/>
      <c r="H29" s="33"/>
      <c r="I29" s="33"/>
      <c r="J29" s="32"/>
      <c r="K29" s="32"/>
      <c r="L29" s="43"/>
    </row>
    <row r="30" spans="2:12" x14ac:dyDescent="0.25">
      <c r="C30" s="33"/>
      <c r="D30" s="33"/>
      <c r="E30" s="32"/>
      <c r="F30" s="32"/>
      <c r="G30" s="32"/>
      <c r="H30" s="33"/>
      <c r="I30" s="33"/>
      <c r="J30" s="32"/>
      <c r="K30" s="32"/>
      <c r="L30" s="43"/>
    </row>
    <row r="31" spans="2:12" x14ac:dyDescent="0.25">
      <c r="C31" s="33"/>
      <c r="D31" s="33"/>
      <c r="E31" s="32"/>
      <c r="F31" s="32"/>
      <c r="G31" s="32"/>
      <c r="H31" s="32"/>
      <c r="I31" s="32"/>
      <c r="J31" s="32"/>
      <c r="K31" s="32"/>
      <c r="L31" s="43"/>
    </row>
    <row r="32" spans="2:12" x14ac:dyDescent="0.25">
      <c r="D32" s="23"/>
    </row>
    <row r="33" spans="2:8" ht="60.75" customHeight="1" x14ac:dyDescent="0.25">
      <c r="B33" s="173"/>
      <c r="C33" s="173"/>
      <c r="D33" s="173"/>
      <c r="E33" s="173"/>
      <c r="F33" s="173"/>
      <c r="G33" s="173"/>
      <c r="H33" s="173"/>
    </row>
    <row r="34" spans="2:8" x14ac:dyDescent="0.25">
      <c r="B34" s="125"/>
    </row>
    <row r="35" spans="2:8" ht="27.75" customHeight="1" x14ac:dyDescent="0.25">
      <c r="B35" s="170"/>
      <c r="C35" s="170"/>
      <c r="D35" s="170"/>
      <c r="E35" s="170"/>
      <c r="F35" s="170"/>
      <c r="G35" s="170"/>
    </row>
    <row r="36" spans="2:8" ht="39.75" customHeight="1" x14ac:dyDescent="0.25">
      <c r="B36" s="170"/>
      <c r="C36" s="170"/>
      <c r="D36" s="170"/>
      <c r="E36" s="170"/>
      <c r="F36" s="170"/>
      <c r="G36" s="170"/>
    </row>
    <row r="37" spans="2:8" ht="54.75" customHeight="1" x14ac:dyDescent="0.25">
      <c r="B37" s="170"/>
      <c r="C37" s="170"/>
      <c r="D37" s="170"/>
      <c r="E37" s="170"/>
      <c r="F37" s="170"/>
      <c r="G37" s="170"/>
    </row>
  </sheetData>
  <mergeCells count="10">
    <mergeCell ref="L3:L4"/>
    <mergeCell ref="B14:B15"/>
    <mergeCell ref="G14:G15"/>
    <mergeCell ref="L14:L15"/>
    <mergeCell ref="B33:H33"/>
    <mergeCell ref="B35:G35"/>
    <mergeCell ref="B36:G36"/>
    <mergeCell ref="B37:G37"/>
    <mergeCell ref="B3:B4"/>
    <mergeCell ref="G3:G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opLeftCell="A19" workbookViewId="0">
      <selection activeCell="D21" sqref="D21"/>
    </sheetView>
  </sheetViews>
  <sheetFormatPr defaultRowHeight="15" x14ac:dyDescent="0.25"/>
  <cols>
    <col min="2" max="2" width="39" customWidth="1"/>
    <col min="3" max="3" width="11.85546875" customWidth="1"/>
    <col min="4" max="5" width="10.42578125" bestFit="1" customWidth="1"/>
    <col min="6" max="6" width="12" customWidth="1"/>
  </cols>
  <sheetData>
    <row r="2" spans="2:7" x14ac:dyDescent="0.25">
      <c r="B2" s="31"/>
    </row>
    <row r="3" spans="2:7" ht="15.75" thickBot="1" x14ac:dyDescent="0.3"/>
    <row r="4" spans="2:7" ht="15.75" thickTop="1" x14ac:dyDescent="0.25">
      <c r="B4" s="174"/>
      <c r="C4" s="224" t="s">
        <v>188</v>
      </c>
      <c r="D4" s="219" t="s">
        <v>188</v>
      </c>
      <c r="E4" s="229" t="s">
        <v>185</v>
      </c>
      <c r="F4" s="218" t="s">
        <v>185</v>
      </c>
      <c r="G4" s="234"/>
    </row>
    <row r="5" spans="2:7" x14ac:dyDescent="0.25">
      <c r="B5" s="175"/>
      <c r="C5" s="225">
        <v>2015</v>
      </c>
      <c r="D5" s="220">
        <v>2014</v>
      </c>
      <c r="E5" s="230">
        <v>2015</v>
      </c>
      <c r="F5" s="83">
        <v>2014</v>
      </c>
    </row>
    <row r="6" spans="2:7" x14ac:dyDescent="0.25">
      <c r="B6" s="24" t="s">
        <v>114</v>
      </c>
      <c r="C6" s="226">
        <v>4.1952102549020737E-2</v>
      </c>
      <c r="D6" s="221">
        <v>2.5317754783557165E-2</v>
      </c>
      <c r="E6" s="231">
        <v>2.9067311501324571E-2</v>
      </c>
      <c r="F6" s="25">
        <v>3.3707075029010408E-2</v>
      </c>
    </row>
    <row r="7" spans="2:7" x14ac:dyDescent="0.25">
      <c r="B7" s="26" t="s">
        <v>115</v>
      </c>
      <c r="C7" s="227">
        <v>7.621346318085391E-2</v>
      </c>
      <c r="D7" s="222">
        <v>5.6997264300532285E-2</v>
      </c>
      <c r="E7" s="232">
        <v>6.3978311927501211E-2</v>
      </c>
      <c r="F7" s="27">
        <v>6.348722748207529E-2</v>
      </c>
    </row>
    <row r="8" spans="2:7" x14ac:dyDescent="0.25">
      <c r="B8" s="24" t="s">
        <v>116</v>
      </c>
      <c r="C8" s="226">
        <v>3.6456956256868164E-2</v>
      </c>
      <c r="D8" s="221">
        <v>1.7226210695864368E-2</v>
      </c>
      <c r="E8" s="231">
        <v>2.7146700510473291E-2</v>
      </c>
      <c r="F8" s="25">
        <v>2.763559702248582E-2</v>
      </c>
    </row>
    <row r="9" spans="2:7" x14ac:dyDescent="0.25">
      <c r="B9" s="26" t="s">
        <v>117</v>
      </c>
      <c r="C9" s="227">
        <v>2.3443246136267498E-2</v>
      </c>
      <c r="D9" s="222">
        <v>1.0748672394631873E-2</v>
      </c>
      <c r="E9" s="232">
        <v>3.3676507099094859E-2</v>
      </c>
      <c r="F9" s="27">
        <v>3.6403529461510632E-2</v>
      </c>
    </row>
    <row r="10" spans="2:7" x14ac:dyDescent="0.25">
      <c r="B10" s="28" t="s">
        <v>118</v>
      </c>
      <c r="C10" s="226">
        <v>1.1957840524982237E-2</v>
      </c>
      <c r="D10" s="221">
        <v>5.5147867940563778E-3</v>
      </c>
      <c r="E10" s="231">
        <v>1.7177582788179688E-2</v>
      </c>
      <c r="F10" s="25">
        <v>1.8677441842179874E-2</v>
      </c>
    </row>
    <row r="11" spans="2:7" x14ac:dyDescent="0.25">
      <c r="B11" s="26" t="s">
        <v>119</v>
      </c>
      <c r="C11" s="227">
        <v>1.3469179581368569</v>
      </c>
      <c r="D11" s="222">
        <v>1.2668642412604059</v>
      </c>
      <c r="E11" s="232">
        <v>1.3469179581368569</v>
      </c>
      <c r="F11" s="27">
        <v>1.2668642412604059</v>
      </c>
    </row>
    <row r="12" spans="2:7" ht="15.75" thickBot="1" x14ac:dyDescent="0.3">
      <c r="B12" s="29" t="s">
        <v>120</v>
      </c>
      <c r="C12" s="228">
        <v>0.48992385886001288</v>
      </c>
      <c r="D12" s="223">
        <v>0.48693321448604343</v>
      </c>
      <c r="E12" s="233">
        <v>0.48992385886001288</v>
      </c>
      <c r="F12" s="30">
        <v>0.48693321448604343</v>
      </c>
    </row>
    <row r="13" spans="2:7" ht="15.75" thickTop="1" x14ac:dyDescent="0.25"/>
    <row r="17" spans="5:6" x14ac:dyDescent="0.25">
      <c r="E17" s="207"/>
      <c r="F17" s="207"/>
    </row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F12" sqref="F12"/>
    </sheetView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76"/>
      <c r="C3" s="17" t="s">
        <v>121</v>
      </c>
      <c r="D3" s="17" t="s">
        <v>122</v>
      </c>
      <c r="E3" s="21" t="s">
        <v>122</v>
      </c>
    </row>
    <row r="4" spans="2:5" x14ac:dyDescent="0.25">
      <c r="B4" s="177"/>
      <c r="C4" s="16" t="s">
        <v>189</v>
      </c>
      <c r="D4" s="16" t="s">
        <v>184</v>
      </c>
      <c r="E4" s="22" t="s">
        <v>185</v>
      </c>
    </row>
    <row r="5" spans="2:5" x14ac:dyDescent="0.25">
      <c r="B5" s="18">
        <v>2014</v>
      </c>
      <c r="C5" s="15">
        <v>4.1608999999999998</v>
      </c>
      <c r="D5" s="15">
        <v>4.1674333333333333</v>
      </c>
      <c r="E5" s="87">
        <v>4.1784333333333334</v>
      </c>
    </row>
    <row r="6" spans="2:5" ht="15.75" thickBot="1" x14ac:dyDescent="0.3">
      <c r="B6" s="19">
        <v>2015</v>
      </c>
      <c r="C6" s="88">
        <v>4.1943999999999999</v>
      </c>
      <c r="D6" s="88">
        <v>4.1193999999999997</v>
      </c>
      <c r="E6" s="20">
        <v>4.1341333333333337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2015-08-05T10:04:32Z</cp:lastPrinted>
  <dcterms:created xsi:type="dcterms:W3CDTF">2013-11-04T11:55:12Z</dcterms:created>
  <dcterms:modified xsi:type="dcterms:W3CDTF">2015-08-14T08:27:48Z</dcterms:modified>
</cp:coreProperties>
</file>