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0335" windowHeight="7935" activeTab="0"/>
  </bookViews>
  <sheets>
    <sheet name="wybrane dane - skonsolidowane" sheetId="1" r:id="rId1"/>
    <sheet name="wybrane dane - LUG SA" sheetId="2" r:id="rId2"/>
    <sheet name="wybrane dane - LLF" sheetId="3" r:id="rId3"/>
    <sheet name="kursy euro" sheetId="4" r:id="rId4"/>
    <sheet name="wskaźniki" sheetId="5" r:id="rId5"/>
    <sheet name="przepływy pieniężne" sheetId="6" r:id="rId6"/>
    <sheet name="Arkusz1" sheetId="7" r:id="rId7"/>
  </sheets>
  <definedNames>
    <definedName name="_xlnm.Print_Area" localSheetId="5">'przepływy pieniężne'!$A$1:$E$26</definedName>
    <definedName name="_xlnm.Print_Area" localSheetId="2">'wybrane dane - LLF'!$A$1:$K$38</definedName>
    <definedName name="_xlnm.Print_Area" localSheetId="1">'wybrane dane - LUG SA'!$A$1:$K$39</definedName>
    <definedName name="OLE_LINK1" localSheetId="6">'Arkusz1'!#REF!</definedName>
  </definedNames>
  <calcPr fullCalcOnLoad="1"/>
</workbook>
</file>

<file path=xl/sharedStrings.xml><?xml version="1.0" encoding="utf-8"?>
<sst xmlns="http://schemas.openxmlformats.org/spreadsheetml/2006/main" count="263" uniqueCount="59">
  <si>
    <t>Średni kurs euro w okresie</t>
  </si>
  <si>
    <t>Kurs euro na dzień bilansowy</t>
  </si>
  <si>
    <t>Dynamika (PLN)</t>
  </si>
  <si>
    <t>Przychody ze sprzedaży</t>
  </si>
  <si>
    <t>Zysk (strata) z działalności operacyjnej</t>
  </si>
  <si>
    <t>Zysk z działalności gospodarczej</t>
  </si>
  <si>
    <t>Zysk (strata) brutto</t>
  </si>
  <si>
    <t>Zysk (strata) netto</t>
  </si>
  <si>
    <t>Aktywa razem, w tym:</t>
  </si>
  <si>
    <t>Aktywa trwałe</t>
  </si>
  <si>
    <t>Aktywa obrotowe</t>
  </si>
  <si>
    <t>Zapasy</t>
  </si>
  <si>
    <t>Zobowiązania i rezerwy na zobowiązania, w tym:</t>
  </si>
  <si>
    <t>Zobowiązania długoterminowe</t>
  </si>
  <si>
    <t>Zobowiązania krótkoterminowe</t>
  </si>
  <si>
    <t>Kapitał własny, w tym:</t>
  </si>
  <si>
    <t>Kapitał podstawowy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</si>
  <si>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</si>
  <si>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</si>
  <si>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</si>
  <si>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</t>
  </si>
  <si>
    <t>Wskaźnik rentowności operacyjnej</t>
  </si>
  <si>
    <t>Wskaźnik rentowności netto</t>
  </si>
  <si>
    <t>Wskaźnik rentowności EBITDA</t>
  </si>
  <si>
    <t>Wskaźnik ogólnej płynności</t>
  </si>
  <si>
    <t>Wskaźnik ogólnego zadłużenia</t>
  </si>
  <si>
    <t>Należności krótkoterminowe</t>
  </si>
  <si>
    <t>Środki pieniężne i inne aktywa pieniężne</t>
  </si>
  <si>
    <t>Amortyzacja</t>
  </si>
  <si>
    <t>Należności razem, w tym:</t>
  </si>
  <si>
    <t>Należności  długoterminowe</t>
  </si>
  <si>
    <t>EBITDA</t>
  </si>
  <si>
    <t>,</t>
  </si>
  <si>
    <t>2012 PLN</t>
  </si>
  <si>
    <t>2012 EUR</t>
  </si>
  <si>
    <t>Wskaźnik rentowności kapitału własnego (ROE)</t>
  </si>
  <si>
    <t>Wskaźnik rentowności majątku (ROA)</t>
  </si>
  <si>
    <t>RZiS</t>
  </si>
  <si>
    <t>Zysk (strata) ze sprzedaży netto</t>
  </si>
  <si>
    <t>Zysk (strata) ze sprzedaży brutto</t>
  </si>
  <si>
    <t>2013 PLN</t>
  </si>
  <si>
    <t>2013 EUR</t>
  </si>
  <si>
    <t>Wybrane dane finansowe spółki zależnej Emitenta wg MSR - LUG Light Factory Sp. z o.o. za 2013r. oraz dane porównawcze za 2012r. (w tys. zł)</t>
  </si>
  <si>
    <t>Wybrane skonsolidowane dane finansowe wg MSR - Grupy Kapitałowej wg LUG S.A. za 2013r. oraz dane porównawcze za 2012r. (w tys. zł)</t>
  </si>
  <si>
    <t>Wybrane jednostkowe dane finansowe wg MSR - LUG S.A. za 2013 r. i dane porównawcze za 2012 r. (w tys. zł)</t>
  </si>
  <si>
    <t xml:space="preserve">Wybrane jednostkowe wskaźniki finansowe LUG S.A. za 2013r. oraz wskaźniki porównawcze za 2012r. </t>
  </si>
  <si>
    <t xml:space="preserve">Wybrane skonsolidowane wskaźniki finansowe Grupy Kapitałowej LUG S.A. za 2013r. oraz wskaźniki porównawcze za 2012r. </t>
  </si>
  <si>
    <t xml:space="preserve">Wybrane jednostkowe wskaźniki finansowe  spółki zależnej Emitenta - LUG Light Factory Sp. z o.o. za 2013r. oraz wskaźniki porównawcze za 2012r. </t>
  </si>
  <si>
    <t>Zysk (strata) na sprzedaży brutto</t>
  </si>
  <si>
    <t>Jednostkowe przepływy pieniężne LUG S.A. za 2013r. oraz dane porównawcze za 2012r. (w tys. zł)</t>
  </si>
  <si>
    <t>Skonsolidowane przepływy pieniężne Grupy Kapitałowej LUG S.A.  za 2013r. oraz dane porównawcze za 2012r. (w tys. zł)</t>
  </si>
  <si>
    <t>Przepływy pieniężne spółki zależnej Emiteta - LUG Light Factory Sp. z o.o. 2013r. oraz dane porównawcze 2012r. (w tys. zł)</t>
  </si>
  <si>
    <t>(30.06.)</t>
  </si>
  <si>
    <t>2Q</t>
  </si>
  <si>
    <t>1-2 Q</t>
  </si>
  <si>
    <t>30.06.</t>
  </si>
  <si>
    <t>1-2Q</t>
  </si>
  <si>
    <t>1 - 2 Q</t>
  </si>
  <si>
    <t>*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</si>
</sst>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%"/>
    <numFmt numFmtId="169" formatCode="0.0000%"/>
    <numFmt numFmtId="170" formatCode="0.0000000"/>
    <numFmt numFmtId="171" formatCode="0.0000"/>
    <numFmt numFmtId="172" formatCode="0.000"/>
    <numFmt numFmtId="173" formatCode="0.0%"/>
    <numFmt numFmtId="174" formatCode="0.0000000000"/>
    <numFmt numFmtId="175" formatCode="0.000000000"/>
    <numFmt numFmtId="176" formatCode="0.00000000"/>
    <numFmt numFmtId="177" formatCode="0.000000"/>
    <numFmt numFmtId="178" formatCode="0.00000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zcionka tekstu podstawowego"/>
      <family val="2"/>
    </font>
    <font>
      <sz val="12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2"/>
      <name val="Calibri"/>
      <family val="2"/>
    </font>
    <font>
      <sz val="10"/>
      <color indexed="8"/>
      <name val="Czcionka tekstu podstawowego"/>
      <family val="2"/>
    </font>
    <font>
      <sz val="9"/>
      <color indexed="10"/>
      <name val="Czcionka tekstu podstawowego"/>
      <family val="2"/>
    </font>
    <font>
      <b/>
      <sz val="9"/>
      <color indexed="63"/>
      <name val="Calibri"/>
      <family val="2"/>
    </font>
    <font>
      <b/>
      <sz val="10"/>
      <color indexed="63"/>
      <name val="Calibri"/>
      <family val="2"/>
    </font>
    <font>
      <b/>
      <sz val="9"/>
      <color indexed="60"/>
      <name val="Calibri"/>
      <family val="2"/>
    </font>
    <font>
      <b/>
      <sz val="10"/>
      <color indexed="30"/>
      <name val="Calibri"/>
      <family val="2"/>
    </font>
    <font>
      <b/>
      <sz val="10"/>
      <color indexed="60"/>
      <name val="Calibri"/>
      <family val="2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4" tint="-0.24997000396251678"/>
      <name val="Calibri"/>
      <family val="2"/>
    </font>
    <font>
      <sz val="10"/>
      <color theme="1"/>
      <name val="Czcionka tekstu podstawowego"/>
      <family val="2"/>
    </font>
    <font>
      <sz val="9"/>
      <color rgb="FFFF0000"/>
      <name val="Czcionka tekstu podstawowego"/>
      <family val="2"/>
    </font>
    <font>
      <b/>
      <sz val="9"/>
      <color theme="1" tint="0.34999001026153564"/>
      <name val="Calibri"/>
      <family val="2"/>
    </font>
    <font>
      <b/>
      <sz val="10"/>
      <color theme="1" tint="0.34999001026153564"/>
      <name val="Calibri"/>
      <family val="2"/>
    </font>
    <font>
      <b/>
      <sz val="9"/>
      <color rgb="FFC00000"/>
      <name val="Calibri"/>
      <family val="2"/>
    </font>
    <font>
      <b/>
      <sz val="10"/>
      <color rgb="FF0070C0"/>
      <name val="Calibri"/>
      <family val="2"/>
    </font>
    <font>
      <b/>
      <sz val="10"/>
      <color rgb="FFC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>
        <color indexed="63"/>
      </top>
      <bottom style="medium">
        <color theme="4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thin">
        <color theme="1" tint="0.49998000264167786"/>
      </left>
      <right style="thin">
        <color theme="4" tint="-0.24993999302387238"/>
      </right>
      <top style="thin">
        <color theme="1" tint="0.49998000264167786"/>
      </top>
      <bottom style="thin">
        <color theme="4" tint="-0.24993999302387238"/>
      </bottom>
    </border>
    <border>
      <left style="thin">
        <color theme="1" tint="0.49998000264167786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medium">
        <color theme="4" tint="-0.24993999302387238"/>
      </bottom>
    </border>
    <border>
      <left>
        <color indexed="63"/>
      </left>
      <right>
        <color indexed="63"/>
      </right>
      <top style="medium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rgb="FFC00000"/>
      </right>
      <top style="medium">
        <color rgb="FFC00000"/>
      </top>
      <bottom style="thin">
        <color rgb="FFC00000"/>
      </bottom>
    </border>
    <border>
      <left style="thin">
        <color theme="4" tint="-0.24993999302387238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10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1" fillId="2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/>
    </xf>
    <xf numFmtId="171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/>
    </xf>
    <xf numFmtId="4" fontId="8" fillId="33" borderId="13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/>
    </xf>
    <xf numFmtId="0" fontId="64" fillId="34" borderId="14" xfId="0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" vertical="top"/>
    </xf>
    <xf numFmtId="0" fontId="64" fillId="34" borderId="16" xfId="0" applyFont="1" applyFill="1" applyBorder="1" applyAlignment="1">
      <alignment horizontal="center" vertical="top"/>
    </xf>
    <xf numFmtId="0" fontId="64" fillId="34" borderId="1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wrapText="1"/>
    </xf>
    <xf numFmtId="0" fontId="66" fillId="3" borderId="1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4" fontId="8" fillId="0" borderId="13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0" fontId="66" fillId="3" borderId="16" xfId="0" applyFont="1" applyFill="1" applyBorder="1" applyAlignment="1">
      <alignment horizontal="center" vertical="top"/>
    </xf>
    <xf numFmtId="4" fontId="8" fillId="34" borderId="13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/>
    </xf>
    <xf numFmtId="9" fontId="0" fillId="0" borderId="0" xfId="54" applyFont="1" applyAlignment="1">
      <alignment/>
    </xf>
    <xf numFmtId="0" fontId="4" fillId="0" borderId="0" xfId="0" applyFont="1" applyAlignment="1">
      <alignment horizontal="center" wrapText="1"/>
    </xf>
    <xf numFmtId="0" fontId="9" fillId="0" borderId="19" xfId="0" applyFont="1" applyFill="1" applyBorder="1" applyAlignment="1">
      <alignment horizontal="left" vertical="center"/>
    </xf>
    <xf numFmtId="0" fontId="0" fillId="0" borderId="0" xfId="0" applyAlignment="1">
      <alignment/>
    </xf>
    <xf numFmtId="4" fontId="8" fillId="0" borderId="2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2" fillId="0" borderId="0" xfId="0" applyFont="1" applyAlignment="1">
      <alignment/>
    </xf>
    <xf numFmtId="0" fontId="67" fillId="0" borderId="0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4" fontId="8" fillId="0" borderId="21" xfId="0" applyNumberFormat="1" applyFont="1" applyFill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4" fontId="8" fillId="33" borderId="22" xfId="0" applyNumberFormat="1" applyFont="1" applyFill="1" applyBorder="1" applyAlignment="1">
      <alignment horizontal="right" vertical="center"/>
    </xf>
    <xf numFmtId="4" fontId="8" fillId="33" borderId="2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wrapText="1"/>
    </xf>
    <xf numFmtId="10" fontId="0" fillId="0" borderId="0" xfId="54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54" applyFont="1" applyAlignment="1">
      <alignment/>
    </xf>
    <xf numFmtId="9" fontId="0" fillId="0" borderId="0" xfId="0" applyNumberFormat="1" applyAlignment="1">
      <alignment/>
    </xf>
    <xf numFmtId="0" fontId="68" fillId="3" borderId="23" xfId="0" applyFont="1" applyFill="1" applyBorder="1" applyAlignment="1">
      <alignment horizontal="center" vertical="center"/>
    </xf>
    <xf numFmtId="0" fontId="68" fillId="3" borderId="24" xfId="0" applyFont="1" applyFill="1" applyBorder="1" applyAlignment="1">
      <alignment horizontal="center" vertical="center"/>
    </xf>
    <xf numFmtId="0" fontId="61" fillId="2" borderId="25" xfId="0" applyFont="1" applyFill="1" applyBorder="1" applyAlignment="1">
      <alignment horizontal="center" vertical="center"/>
    </xf>
    <xf numFmtId="0" fontId="61" fillId="2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171" fontId="8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9" fillId="0" borderId="31" xfId="0" applyFont="1" applyBorder="1" applyAlignment="1">
      <alignment horizontal="center" vertical="center"/>
    </xf>
    <xf numFmtId="171" fontId="69" fillId="0" borderId="32" xfId="0" applyNumberFormat="1" applyFont="1" applyBorder="1" applyAlignment="1">
      <alignment horizontal="center" vertical="center"/>
    </xf>
    <xf numFmtId="0" fontId="64" fillId="34" borderId="33" xfId="0" applyFont="1" applyFill="1" applyBorder="1" applyAlignment="1">
      <alignment horizontal="center"/>
    </xf>
    <xf numFmtId="0" fontId="66" fillId="3" borderId="33" xfId="0" applyFont="1" applyFill="1" applyBorder="1" applyAlignment="1">
      <alignment horizontal="center"/>
    </xf>
    <xf numFmtId="0" fontId="65" fillId="34" borderId="34" xfId="0" applyFont="1" applyFill="1" applyBorder="1" applyAlignment="1">
      <alignment horizontal="center" vertical="top"/>
    </xf>
    <xf numFmtId="0" fontId="68" fillId="3" borderId="34" xfId="0" applyFont="1" applyFill="1" applyBorder="1" applyAlignment="1">
      <alignment horizontal="center" vertical="top"/>
    </xf>
    <xf numFmtId="0" fontId="68" fillId="3" borderId="35" xfId="0" applyFont="1" applyFill="1" applyBorder="1" applyAlignment="1">
      <alignment horizontal="center" vertical="top"/>
    </xf>
    <xf numFmtId="0" fontId="64" fillId="34" borderId="36" xfId="0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 vertical="top"/>
    </xf>
    <xf numFmtId="4" fontId="8" fillId="0" borderId="18" xfId="0" applyNumberFormat="1" applyFont="1" applyFill="1" applyBorder="1" applyAlignment="1">
      <alignment horizontal="right" vertical="center"/>
    </xf>
    <xf numFmtId="4" fontId="8" fillId="33" borderId="18" xfId="0" applyNumberFormat="1" applyFont="1" applyFill="1" applyBorder="1" applyAlignment="1">
      <alignment horizontal="right" vertical="center"/>
    </xf>
    <xf numFmtId="4" fontId="8" fillId="33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2" fontId="8" fillId="0" borderId="37" xfId="54" applyNumberFormat="1" applyFont="1" applyFill="1" applyBorder="1" applyAlignment="1">
      <alignment horizontal="center" vertical="center"/>
    </xf>
    <xf numFmtId="4" fontId="8" fillId="33" borderId="37" xfId="0" applyNumberFormat="1" applyFont="1" applyFill="1" applyBorder="1" applyAlignment="1">
      <alignment horizontal="center" wrapText="1"/>
    </xf>
    <xf numFmtId="0" fontId="66" fillId="3" borderId="14" xfId="0" applyFont="1" applyFill="1" applyBorder="1" applyAlignment="1">
      <alignment horizontal="center"/>
    </xf>
    <xf numFmtId="0" fontId="68" fillId="3" borderId="15" xfId="0" applyFont="1" applyFill="1" applyBorder="1" applyAlignment="1">
      <alignment horizontal="center" vertical="top"/>
    </xf>
    <xf numFmtId="0" fontId="65" fillId="34" borderId="35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justify" vertical="center"/>
    </xf>
    <xf numFmtId="0" fontId="9" fillId="33" borderId="13" xfId="0" applyFont="1" applyFill="1" applyBorder="1" applyAlignment="1">
      <alignment horizontal="justify"/>
    </xf>
    <xf numFmtId="4" fontId="8" fillId="0" borderId="37" xfId="0" applyNumberFormat="1" applyFont="1" applyFill="1" applyBorder="1" applyAlignment="1">
      <alignment horizontal="center" vertical="center"/>
    </xf>
    <xf numFmtId="4" fontId="8" fillId="33" borderId="37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wrapText="1"/>
    </xf>
    <xf numFmtId="2" fontId="8" fillId="33" borderId="37" xfId="54" applyNumberFormat="1" applyFont="1" applyFill="1" applyBorder="1" applyAlignment="1">
      <alignment horizontal="center" vertical="center"/>
    </xf>
    <xf numFmtId="10" fontId="5" fillId="33" borderId="19" xfId="0" applyNumberFormat="1" applyFont="1" applyFill="1" applyBorder="1" applyAlignment="1">
      <alignment horizontal="center" vertical="center"/>
    </xf>
    <xf numFmtId="10" fontId="5" fillId="0" borderId="19" xfId="0" applyNumberFormat="1" applyFont="1" applyFill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 wrapText="1"/>
    </xf>
    <xf numFmtId="10" fontId="5" fillId="0" borderId="38" xfId="0" applyNumberFormat="1" applyFont="1" applyFill="1" applyBorder="1" applyAlignment="1">
      <alignment horizontal="center" vertical="center"/>
    </xf>
    <xf numFmtId="10" fontId="5" fillId="33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69" fillId="0" borderId="19" xfId="54" applyNumberFormat="1" applyFont="1" applyBorder="1" applyAlignment="1">
      <alignment horizontal="center" vertical="center"/>
    </xf>
    <xf numFmtId="10" fontId="5" fillId="0" borderId="38" xfId="0" applyNumberFormat="1" applyFont="1" applyFill="1" applyBorder="1" applyAlignment="1">
      <alignment horizontal="center" vertical="center"/>
    </xf>
    <xf numFmtId="10" fontId="69" fillId="0" borderId="18" xfId="54" applyNumberFormat="1" applyFont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69" fillId="33" borderId="19" xfId="54" applyNumberFormat="1" applyFont="1" applyFill="1" applyBorder="1" applyAlignment="1">
      <alignment horizontal="center" vertical="center"/>
    </xf>
    <xf numFmtId="10" fontId="69" fillId="33" borderId="18" xfId="54" applyNumberFormat="1" applyFont="1" applyFill="1" applyBorder="1" applyAlignment="1">
      <alignment horizontal="center" vertical="center"/>
    </xf>
    <xf numFmtId="10" fontId="8" fillId="0" borderId="38" xfId="0" applyNumberFormat="1" applyFont="1" applyFill="1" applyBorder="1" applyAlignment="1">
      <alignment horizontal="center" vertical="center"/>
    </xf>
    <xf numFmtId="10" fontId="8" fillId="33" borderId="38" xfId="0" applyNumberFormat="1" applyFont="1" applyFill="1" applyBorder="1" applyAlignment="1">
      <alignment horizontal="center" vertical="center"/>
    </xf>
    <xf numFmtId="10" fontId="8" fillId="33" borderId="18" xfId="0" applyNumberFormat="1" applyFont="1" applyFill="1" applyBorder="1" applyAlignment="1">
      <alignment horizontal="center" vertical="center"/>
    </xf>
    <xf numFmtId="10" fontId="8" fillId="0" borderId="18" xfId="0" applyNumberFormat="1" applyFont="1" applyFill="1" applyBorder="1" applyAlignment="1">
      <alignment horizontal="center" vertical="center"/>
    </xf>
    <xf numFmtId="10" fontId="5" fillId="33" borderId="18" xfId="54" applyNumberFormat="1" applyFont="1" applyFill="1" applyBorder="1" applyAlignment="1">
      <alignment horizontal="center" vertical="center" wrapText="1"/>
    </xf>
    <xf numFmtId="10" fontId="5" fillId="0" borderId="18" xfId="54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justify"/>
    </xf>
    <xf numFmtId="0" fontId="9" fillId="0" borderId="18" xfId="0" applyFont="1" applyFill="1" applyBorder="1" applyAlignment="1">
      <alignment horizontal="justify"/>
    </xf>
    <xf numFmtId="0" fontId="64" fillId="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3" xfId="0" applyFont="1" applyFill="1" applyBorder="1" applyAlignment="1">
      <alignment horizontal="left"/>
    </xf>
    <xf numFmtId="0" fontId="64" fillId="3" borderId="3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justify"/>
    </xf>
    <xf numFmtId="0" fontId="9" fillId="0" borderId="38" xfId="0" applyFont="1" applyFill="1" applyBorder="1" applyAlignment="1">
      <alignment horizontal="justify"/>
    </xf>
    <xf numFmtId="0" fontId="9" fillId="0" borderId="34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justify" vertical="top"/>
    </xf>
    <xf numFmtId="0" fontId="9" fillId="0" borderId="18" xfId="0" applyFont="1" applyFill="1" applyBorder="1" applyAlignment="1">
      <alignment horizontal="justify" vertical="top"/>
    </xf>
    <xf numFmtId="0" fontId="9" fillId="0" borderId="34" xfId="0" applyFont="1" applyFill="1" applyBorder="1" applyAlignment="1">
      <alignment horizontal="justify" vertical="top"/>
    </xf>
    <xf numFmtId="0" fontId="9" fillId="0" borderId="38" xfId="0" applyFont="1" applyFill="1" applyBorder="1" applyAlignment="1">
      <alignment horizontal="justify" vertical="top"/>
    </xf>
    <xf numFmtId="0" fontId="4" fillId="0" borderId="0" xfId="0" applyFont="1" applyAlignment="1">
      <alignment horizontal="center" wrapText="1"/>
    </xf>
    <xf numFmtId="0" fontId="8" fillId="0" borderId="34" xfId="0" applyFont="1" applyFill="1" applyBorder="1" applyAlignment="1">
      <alignment horizontal="left" vertical="top"/>
    </xf>
    <xf numFmtId="0" fontId="8" fillId="0" borderId="38" xfId="0" applyFont="1" applyFill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104775</xdr:rowOff>
    </xdr:from>
    <xdr:to>
      <xdr:col>10</xdr:col>
      <xdr:colOff>771525</xdr:colOff>
      <xdr:row>34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8267700" y="104775"/>
          <a:ext cx="5343525" cy="7143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Objaśnienia: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Wskaźnik rentowności operacyjnej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na działalności operacyjnej / przychody ze sprzedaży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określa, ile zysku netto (po opodatkowaniu) przypada na 1 złoty przychodów firmy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Wskaźnik rentowności EBITDA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(wynika na działalności operacyjnej+amortyzacja)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mierzy efektywność konwersji przychodów na zysk z działalności ciągłej przed odsetkami od zaciągniętych kredytów, podatkami, deprecjacją i amortyzacją oraz przed pozycjami wyjątkowymi.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netto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Wynik netto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inwestorów ile procent przychodów ze sprzedaży stanowi zysk netto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Wskaśnik rentowności kapitału własnego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(ROE)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Kapitał własny, gdzie: Kapitał własny = Aktywa ogółem - Zobowiązania (krótko i długoterminowe)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 stopę zyskowności zainwestowanych w firmie kapitałów własnych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majątku (ROA)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aktywa  ogółem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tym jaka jest rentowność wszystkich aktywów firmy w stosunku do wypracowanych przez nią zysków,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czy innymi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słowy ile zysku netto  przynosi każda złotówka zaangażowana w finansowanie majątku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Wskaźnik ogólnej płynności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aktywa obrotowe / zobowiązania krótkoterminowe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zdolności przedsiębiorstwa do regulowania zobowiązań w oparciu o wszystkie aktywa obrotowe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Wskaźnik ogólnego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zadłużenia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zobowiązania ogółem / aktywa rezem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mówi o tym jaki udział w finansowaniu majątku firmy mają zobowiązania i dług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90" zoomScaleNormal="90" zoomScalePageLayoutView="0" workbookViewId="0" topLeftCell="A1">
      <selection activeCell="A3" sqref="A3:A4"/>
    </sheetView>
  </sheetViews>
  <sheetFormatPr defaultColWidth="8.796875" defaultRowHeight="14.25"/>
  <cols>
    <col min="1" max="1" width="34.5" style="0" customWidth="1"/>
    <col min="2" max="5" width="8.8984375" style="0" customWidth="1"/>
    <col min="6" max="10" width="8.8984375" style="45" customWidth="1"/>
    <col min="11" max="16" width="8.8984375" style="0" customWidth="1"/>
  </cols>
  <sheetData>
    <row r="1" spans="1:12" ht="15.7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4.25" customHeight="1">
      <c r="A3" s="118"/>
      <c r="B3" s="27" t="s">
        <v>53</v>
      </c>
      <c r="C3" s="27" t="s">
        <v>53</v>
      </c>
      <c r="D3" s="27" t="s">
        <v>53</v>
      </c>
      <c r="E3" s="27" t="s">
        <v>53</v>
      </c>
      <c r="F3" s="123" t="s">
        <v>2</v>
      </c>
      <c r="G3" s="24" t="s">
        <v>56</v>
      </c>
      <c r="H3" s="27" t="s">
        <v>56</v>
      </c>
      <c r="I3" s="27" t="s">
        <v>56</v>
      </c>
      <c r="J3" s="27" t="s">
        <v>56</v>
      </c>
      <c r="K3" s="120" t="s">
        <v>2</v>
      </c>
      <c r="L3" s="121"/>
    </row>
    <row r="4" spans="1:12" ht="15" customHeight="1">
      <c r="A4" s="119"/>
      <c r="B4" s="26" t="s">
        <v>40</v>
      </c>
      <c r="C4" s="26" t="s">
        <v>33</v>
      </c>
      <c r="D4" s="26" t="s">
        <v>41</v>
      </c>
      <c r="E4" s="26" t="s">
        <v>34</v>
      </c>
      <c r="F4" s="123"/>
      <c r="G4" s="83" t="s">
        <v>40</v>
      </c>
      <c r="H4" s="26" t="s">
        <v>33</v>
      </c>
      <c r="I4" s="26" t="s">
        <v>41</v>
      </c>
      <c r="J4" s="26" t="s">
        <v>34</v>
      </c>
      <c r="K4" s="120"/>
      <c r="L4" s="121"/>
    </row>
    <row r="5" spans="1:12" ht="15">
      <c r="A5" s="44" t="s">
        <v>3</v>
      </c>
      <c r="B5" s="56">
        <v>23740.44</v>
      </c>
      <c r="C5" s="46">
        <v>24452.93</v>
      </c>
      <c r="D5" s="20">
        <f>B5/'kursy euro'!$C$4</f>
        <v>5580.602242542488</v>
      </c>
      <c r="E5" s="20">
        <f>C5/'kursy euro'!$C$3</f>
        <v>5721.188086380759</v>
      </c>
      <c r="F5" s="88">
        <f>(B5/C5)*100</f>
        <v>97.08627964010856</v>
      </c>
      <c r="G5" s="84">
        <v>45985.5</v>
      </c>
      <c r="H5" s="20">
        <v>43660.82</v>
      </c>
      <c r="I5" s="20">
        <f>G5/'kursy euro'!$D$4</f>
        <v>10912.553393450402</v>
      </c>
      <c r="J5" s="20">
        <f>H5/'kursy euro'!$D$3</f>
        <v>10334.90034559485</v>
      </c>
      <c r="K5" s="29">
        <f>(G5/H5)*100</f>
        <v>105.32440755808068</v>
      </c>
      <c r="L5" s="3"/>
    </row>
    <row r="6" spans="1:12" ht="15">
      <c r="A6" s="55" t="s">
        <v>28</v>
      </c>
      <c r="B6" s="58">
        <v>740.1700000000001</v>
      </c>
      <c r="C6" s="59">
        <v>760.99</v>
      </c>
      <c r="D6" s="22">
        <f>B6/'kursy euro'!$C$4</f>
        <v>173.98979807714912</v>
      </c>
      <c r="E6" s="22">
        <f>C6/'kursy euro'!$C$3</f>
        <v>178.0468402704663</v>
      </c>
      <c r="F6" s="99">
        <f aca="true" t="shared" si="0" ref="F6:F13">(B6/C6)*100</f>
        <v>97.26409019829434</v>
      </c>
      <c r="G6" s="85">
        <v>1519.22</v>
      </c>
      <c r="H6" s="22">
        <v>1623.89</v>
      </c>
      <c r="I6" s="20">
        <f>G6/'kursy euro'!$D$4</f>
        <v>360.5173232083531</v>
      </c>
      <c r="J6" s="20">
        <f>H6/'kursy euro'!$D$3</f>
        <v>384.3890545850495</v>
      </c>
      <c r="K6" s="29">
        <f aca="true" t="shared" si="1" ref="K6:K13">(G6/H6)*100</f>
        <v>93.55436636718004</v>
      </c>
      <c r="L6" s="3"/>
    </row>
    <row r="7" spans="1:16" ht="15">
      <c r="A7" s="44" t="s">
        <v>48</v>
      </c>
      <c r="B7" s="57">
        <v>7177.76</v>
      </c>
      <c r="C7" s="46">
        <v>7481.98</v>
      </c>
      <c r="D7" s="20">
        <f>B7/'kursy euro'!$C$4</f>
        <v>1687.2569991302507</v>
      </c>
      <c r="E7" s="20">
        <f>C7/'kursy euro'!$C$3</f>
        <v>1750.5392948223018</v>
      </c>
      <c r="F7" s="88">
        <f t="shared" si="0"/>
        <v>95.93396400418072</v>
      </c>
      <c r="G7" s="84">
        <v>13990.33</v>
      </c>
      <c r="H7" s="20">
        <v>13249.83</v>
      </c>
      <c r="I7" s="20">
        <f>G7/'kursy euro'!$D$4</f>
        <v>3319.9644043663975</v>
      </c>
      <c r="J7" s="20">
        <f>H7/'kursy euro'!$D$3</f>
        <v>3136.351370543957</v>
      </c>
      <c r="K7" s="29">
        <f t="shared" si="1"/>
        <v>105.58875095001218</v>
      </c>
      <c r="L7" s="3"/>
      <c r="N7" s="65"/>
      <c r="O7" s="65"/>
      <c r="P7" s="66"/>
    </row>
    <row r="8" spans="1:16" ht="15">
      <c r="A8" s="55" t="s">
        <v>38</v>
      </c>
      <c r="B8" s="58">
        <v>233.01</v>
      </c>
      <c r="C8" s="59">
        <v>843.9</v>
      </c>
      <c r="D8" s="22">
        <f>B8/'kursy euro'!$C$4</f>
        <v>54.77304247666956</v>
      </c>
      <c r="E8" s="22">
        <f>C8/'kursy euro'!$C$3</f>
        <v>197.4450761563838</v>
      </c>
      <c r="F8" s="99">
        <f t="shared" si="0"/>
        <v>27.611091361535728</v>
      </c>
      <c r="G8" s="85">
        <v>797.92</v>
      </c>
      <c r="H8" s="22">
        <v>1218.78</v>
      </c>
      <c r="I8" s="20">
        <f>G8/'kursy euro'!$D$4</f>
        <v>189.34978642619836</v>
      </c>
      <c r="J8" s="20">
        <f>H8/'kursy euro'!$D$3</f>
        <v>288.4959522795058</v>
      </c>
      <c r="K8" s="29">
        <f t="shared" si="1"/>
        <v>65.46874743596055</v>
      </c>
      <c r="L8" s="3"/>
      <c r="N8" s="63"/>
      <c r="O8" s="63"/>
      <c r="P8" s="64"/>
    </row>
    <row r="9" spans="1:12" ht="15">
      <c r="A9" s="44" t="s">
        <v>4</v>
      </c>
      <c r="B9" s="57">
        <v>296.44</v>
      </c>
      <c r="C9" s="46">
        <v>915.53</v>
      </c>
      <c r="D9" s="20">
        <f>B9/'kursy euro'!$C$4</f>
        <v>69.68336428386732</v>
      </c>
      <c r="E9" s="20">
        <f>C9/'kursy euro'!$C$3</f>
        <v>214.20415994010435</v>
      </c>
      <c r="F9" s="88">
        <f t="shared" si="0"/>
        <v>32.37905912422313</v>
      </c>
      <c r="G9" s="84">
        <v>956.05</v>
      </c>
      <c r="H9" s="20">
        <v>1417.86</v>
      </c>
      <c r="I9" s="20">
        <f>G9/'kursy euro'!$D$4</f>
        <v>226.87470336971995</v>
      </c>
      <c r="J9" s="20">
        <f>H9/'kursy euro'!$D$3</f>
        <v>335.6199403493822</v>
      </c>
      <c r="K9" s="29">
        <f t="shared" si="1"/>
        <v>67.42908326633095</v>
      </c>
      <c r="L9" s="3"/>
    </row>
    <row r="10" spans="1:13" ht="14.25">
      <c r="A10" s="55" t="s">
        <v>5</v>
      </c>
      <c r="B10" s="58">
        <v>229.56</v>
      </c>
      <c r="C10" s="59">
        <v>840.99</v>
      </c>
      <c r="D10" s="22">
        <f>B10/'kursy euro'!$C$4</f>
        <v>53.96206013022731</v>
      </c>
      <c r="E10" s="22">
        <f>C10/'kursy euro'!$C$3</f>
        <v>196.76423106618938</v>
      </c>
      <c r="F10" s="99">
        <f t="shared" si="0"/>
        <v>27.296400670638178</v>
      </c>
      <c r="G10" s="85">
        <v>556.4</v>
      </c>
      <c r="H10" s="22">
        <v>1142.85</v>
      </c>
      <c r="I10" s="20">
        <f>G10/'kursy euro'!$D$4</f>
        <v>132.0360702420503</v>
      </c>
      <c r="J10" s="20">
        <f>H10/'kursy euro'!$D$3</f>
        <v>270.52265303223976</v>
      </c>
      <c r="K10" s="29">
        <f t="shared" si="1"/>
        <v>48.68530428315177</v>
      </c>
      <c r="L10" s="42"/>
      <c r="M10" s="42"/>
    </row>
    <row r="11" spans="1:12" ht="15">
      <c r="A11" s="44" t="s">
        <v>31</v>
      </c>
      <c r="B11" s="57">
        <v>1036.6100000000001</v>
      </c>
      <c r="C11" s="46">
        <v>1676.52</v>
      </c>
      <c r="D11" s="20">
        <f>B11/'kursy euro'!$C$4</f>
        <v>243.67316236101644</v>
      </c>
      <c r="E11" s="20">
        <f>C11/'kursy euro'!$C$3</f>
        <v>392.2510002105707</v>
      </c>
      <c r="F11" s="88">
        <f t="shared" si="0"/>
        <v>61.83105480399876</v>
      </c>
      <c r="G11" s="84">
        <v>2475.27</v>
      </c>
      <c r="H11" s="20">
        <v>3041.75</v>
      </c>
      <c r="I11" s="20">
        <f>G11/'kursy euro'!$D$4</f>
        <v>587.392026578073</v>
      </c>
      <c r="J11" s="20">
        <f>H11/'kursy euro'!$D$3</f>
        <v>720.0089949344317</v>
      </c>
      <c r="K11" s="29">
        <f t="shared" si="1"/>
        <v>81.37651023259636</v>
      </c>
      <c r="L11" s="3"/>
    </row>
    <row r="12" spans="1:12" ht="15">
      <c r="A12" s="55" t="s">
        <v>6</v>
      </c>
      <c r="B12" s="58">
        <v>229.56</v>
      </c>
      <c r="C12" s="59">
        <v>840.99</v>
      </c>
      <c r="D12" s="22">
        <f>B12/'kursy euro'!$C$4</f>
        <v>53.96206013022731</v>
      </c>
      <c r="E12" s="22">
        <f>C12/'kursy euro'!$C$3</f>
        <v>196.76423106618938</v>
      </c>
      <c r="F12" s="99">
        <f t="shared" si="0"/>
        <v>27.296400670638178</v>
      </c>
      <c r="G12" s="85">
        <v>556.4</v>
      </c>
      <c r="H12" s="22">
        <v>1142.85</v>
      </c>
      <c r="I12" s="20">
        <f>G12/'kursy euro'!$D$4</f>
        <v>132.0360702420503</v>
      </c>
      <c r="J12" s="20">
        <f>H12/'kursy euro'!$D$3</f>
        <v>270.52265303223976</v>
      </c>
      <c r="K12" s="29">
        <f t="shared" si="1"/>
        <v>48.68530428315177</v>
      </c>
      <c r="L12" s="3"/>
    </row>
    <row r="13" spans="1:12" ht="15">
      <c r="A13" s="44" t="s">
        <v>7</v>
      </c>
      <c r="B13" s="57">
        <v>229.56</v>
      </c>
      <c r="C13" s="46">
        <v>840.99</v>
      </c>
      <c r="D13" s="20">
        <f>B13/'kursy euro'!$C$4</f>
        <v>53.96206013022731</v>
      </c>
      <c r="E13" s="20">
        <f>C13/'kursy euro'!$C$3</f>
        <v>196.76423106618938</v>
      </c>
      <c r="F13" s="88">
        <f t="shared" si="0"/>
        <v>27.296400670638178</v>
      </c>
      <c r="G13" s="84">
        <v>556.4</v>
      </c>
      <c r="H13" s="20">
        <v>1142.85</v>
      </c>
      <c r="I13" s="20">
        <f>G13/'kursy euro'!$D$4</f>
        <v>132.0360702420503</v>
      </c>
      <c r="J13" s="20">
        <f>H13/'kursy euro'!$D$3</f>
        <v>270.52265303223976</v>
      </c>
      <c r="K13" s="29">
        <f t="shared" si="1"/>
        <v>48.68530428315177</v>
      </c>
      <c r="L13" s="3"/>
    </row>
    <row r="14" spans="1:12" ht="15" customHeight="1">
      <c r="A14" s="122"/>
      <c r="B14" s="27" t="s">
        <v>55</v>
      </c>
      <c r="C14" s="27" t="s">
        <v>55</v>
      </c>
      <c r="D14" s="27" t="s">
        <v>55</v>
      </c>
      <c r="E14" s="27" t="s">
        <v>55</v>
      </c>
      <c r="F14" s="123" t="s">
        <v>2</v>
      </c>
      <c r="G14" s="24" t="s">
        <v>55</v>
      </c>
      <c r="H14" s="27" t="s">
        <v>55</v>
      </c>
      <c r="I14" s="27" t="s">
        <v>55</v>
      </c>
      <c r="J14" s="27" t="s">
        <v>55</v>
      </c>
      <c r="K14" s="120" t="s">
        <v>2</v>
      </c>
      <c r="L14" s="3"/>
    </row>
    <row r="15" spans="1:14" ht="15">
      <c r="A15" s="122"/>
      <c r="B15" s="26" t="s">
        <v>40</v>
      </c>
      <c r="C15" s="26" t="s">
        <v>33</v>
      </c>
      <c r="D15" s="26" t="s">
        <v>41</v>
      </c>
      <c r="E15" s="26" t="s">
        <v>34</v>
      </c>
      <c r="F15" s="123"/>
      <c r="G15" s="83" t="s">
        <v>40</v>
      </c>
      <c r="H15" s="26" t="s">
        <v>33</v>
      </c>
      <c r="I15" s="26" t="s">
        <v>41</v>
      </c>
      <c r="J15" s="26" t="s">
        <v>34</v>
      </c>
      <c r="K15" s="120"/>
      <c r="L15" s="3"/>
      <c r="N15" s="42"/>
    </row>
    <row r="16" spans="1:12" ht="15">
      <c r="A16" s="31" t="s">
        <v>8</v>
      </c>
      <c r="B16" s="23">
        <v>84442.05</v>
      </c>
      <c r="C16" s="23">
        <v>73308.21</v>
      </c>
      <c r="D16" s="23">
        <f>B16/'kursy euro'!$B$4</f>
        <v>19505.23191351751</v>
      </c>
      <c r="E16" s="23">
        <f>C16/'kursy euro'!$B$3</f>
        <v>17203.25018186938</v>
      </c>
      <c r="F16" s="89">
        <f>(B16/C16)*100</f>
        <v>115.1877122630603</v>
      </c>
      <c r="G16" s="86">
        <v>84442.05</v>
      </c>
      <c r="H16" s="23">
        <v>73308.21</v>
      </c>
      <c r="I16" s="23">
        <f>G16/'kursy euro'!$B$4</f>
        <v>19505.23191351751</v>
      </c>
      <c r="J16" s="23">
        <f>H16/'kursy euro'!$B$3</f>
        <v>17203.25018186938</v>
      </c>
      <c r="K16" s="33">
        <f>(G16/H16)*100</f>
        <v>115.1877122630603</v>
      </c>
      <c r="L16" s="3"/>
    </row>
    <row r="17" spans="1:12" ht="15">
      <c r="A17" s="28" t="s">
        <v>9</v>
      </c>
      <c r="B17" s="21">
        <v>31534.37</v>
      </c>
      <c r="C17" s="21">
        <v>31218.23</v>
      </c>
      <c r="D17" s="21">
        <f>B17/'kursy euro'!$B$4</f>
        <v>7284.110228217684</v>
      </c>
      <c r="E17" s="21">
        <f>C17/'kursy euro'!$B$3</f>
        <v>7325.9873747447955</v>
      </c>
      <c r="F17" s="98">
        <f aca="true" t="shared" si="2" ref="F17:F28">(B17/C17)*100</f>
        <v>101.01267752848256</v>
      </c>
      <c r="G17" s="87">
        <v>31534.37</v>
      </c>
      <c r="H17" s="21">
        <v>31218.23</v>
      </c>
      <c r="I17" s="21">
        <f>G17/'kursy euro'!$B$4</f>
        <v>7284.110228217684</v>
      </c>
      <c r="J17" s="21">
        <f>H17/'kursy euro'!$B$3</f>
        <v>7325.9873747447955</v>
      </c>
      <c r="K17" s="30">
        <f aca="true" t="shared" si="3" ref="K17:K28">(G17/H17)*100</f>
        <v>101.01267752848256</v>
      </c>
      <c r="L17" s="3"/>
    </row>
    <row r="18" spans="1:12" ht="15">
      <c r="A18" s="31" t="s">
        <v>10</v>
      </c>
      <c r="B18" s="23">
        <v>52907.68</v>
      </c>
      <c r="C18" s="23">
        <v>42089.98</v>
      </c>
      <c r="D18" s="23">
        <f>B18/'kursy euro'!$B$4</f>
        <v>12221.121685299824</v>
      </c>
      <c r="E18" s="23">
        <f>C18/'kursy euro'!$B$3</f>
        <v>9877.262807124587</v>
      </c>
      <c r="F18" s="89">
        <f t="shared" si="2"/>
        <v>125.70136645348843</v>
      </c>
      <c r="G18" s="86">
        <v>52907.68</v>
      </c>
      <c r="H18" s="23">
        <v>42089.98</v>
      </c>
      <c r="I18" s="23">
        <f>G18/'kursy euro'!$B$4</f>
        <v>12221.121685299824</v>
      </c>
      <c r="J18" s="23">
        <f>H18/'kursy euro'!$B$3</f>
        <v>9877.262807124587</v>
      </c>
      <c r="K18" s="33">
        <f t="shared" si="3"/>
        <v>125.70136645348843</v>
      </c>
      <c r="L18" s="62"/>
    </row>
    <row r="19" spans="1:12" ht="15">
      <c r="A19" s="28" t="s">
        <v>11</v>
      </c>
      <c r="B19" s="21">
        <v>24888.86</v>
      </c>
      <c r="C19" s="21">
        <v>20996.33</v>
      </c>
      <c r="D19" s="21">
        <f>B19/'kursy euro'!$B$4</f>
        <v>5749.066802180541</v>
      </c>
      <c r="E19" s="21">
        <f>C19/'kursy euro'!$B$3</f>
        <v>4927.212353037806</v>
      </c>
      <c r="F19" s="98">
        <f t="shared" si="2"/>
        <v>118.53909707077379</v>
      </c>
      <c r="G19" s="87">
        <v>24888.86</v>
      </c>
      <c r="H19" s="21">
        <v>20996.33</v>
      </c>
      <c r="I19" s="21">
        <f>G19/'kursy euro'!$B$4</f>
        <v>5749.066802180541</v>
      </c>
      <c r="J19" s="21">
        <f>H19/'kursy euro'!$B$3</f>
        <v>4927.212353037806</v>
      </c>
      <c r="K19" s="30">
        <f t="shared" si="3"/>
        <v>118.53909707077379</v>
      </c>
      <c r="L19" s="3"/>
    </row>
    <row r="20" spans="1:12" ht="15">
      <c r="A20" s="31" t="s">
        <v>27</v>
      </c>
      <c r="B20" s="23">
        <v>919.25</v>
      </c>
      <c r="C20" s="23">
        <v>195.9</v>
      </c>
      <c r="D20" s="23">
        <f>B20/'kursy euro'!$B$4</f>
        <v>212.33715236071328</v>
      </c>
      <c r="E20" s="23">
        <f>C20/'kursy euro'!$B$3</f>
        <v>45.97188651350527</v>
      </c>
      <c r="F20" s="89">
        <f t="shared" si="2"/>
        <v>469.2445125063808</v>
      </c>
      <c r="G20" s="86">
        <v>919.25</v>
      </c>
      <c r="H20" s="23">
        <v>195.9</v>
      </c>
      <c r="I20" s="23">
        <f>G20/'kursy euro'!$B$4</f>
        <v>212.33715236071328</v>
      </c>
      <c r="J20" s="23">
        <f>H20/'kursy euro'!$B$3</f>
        <v>45.97188651350527</v>
      </c>
      <c r="K20" s="33">
        <f t="shared" si="3"/>
        <v>469.2445125063808</v>
      </c>
      <c r="L20" s="3"/>
    </row>
    <row r="21" spans="1:12" ht="15">
      <c r="A21" s="28" t="s">
        <v>29</v>
      </c>
      <c r="B21" s="21">
        <v>24089.91</v>
      </c>
      <c r="C21" s="21">
        <v>19426.39</v>
      </c>
      <c r="D21" s="21">
        <f>B21/'kursy euro'!$B$4</f>
        <v>5564.51769380024</v>
      </c>
      <c r="E21" s="21">
        <f>C21/'kursy euro'!$B$3</f>
        <v>4558.794264661018</v>
      </c>
      <c r="F21" s="98">
        <f t="shared" si="2"/>
        <v>124.00610715629617</v>
      </c>
      <c r="G21" s="87">
        <v>24089.91</v>
      </c>
      <c r="H21" s="21">
        <v>19426.39</v>
      </c>
      <c r="I21" s="21">
        <f>G21/'kursy euro'!$B$4</f>
        <v>5564.51769380024</v>
      </c>
      <c r="J21" s="21">
        <f>H21/'kursy euro'!$B$3</f>
        <v>4558.794264661018</v>
      </c>
      <c r="K21" s="30">
        <f t="shared" si="3"/>
        <v>124.00610715629617</v>
      </c>
      <c r="L21" s="3"/>
    </row>
    <row r="22" spans="1:12" ht="15">
      <c r="A22" s="31" t="s">
        <v>26</v>
      </c>
      <c r="B22" s="23">
        <v>24089.91</v>
      </c>
      <c r="C22" s="23">
        <v>19426.39</v>
      </c>
      <c r="D22" s="23">
        <f>B22/'kursy euro'!$B$4</f>
        <v>5564.51769380024</v>
      </c>
      <c r="E22" s="23">
        <f>C22/'kursy euro'!$B$3</f>
        <v>4558.794264661018</v>
      </c>
      <c r="F22" s="89">
        <f t="shared" si="2"/>
        <v>124.00610715629617</v>
      </c>
      <c r="G22" s="86">
        <v>24089.91</v>
      </c>
      <c r="H22" s="23">
        <v>19426.39</v>
      </c>
      <c r="I22" s="23">
        <f>G22/'kursy euro'!$B$4</f>
        <v>5564.51769380024</v>
      </c>
      <c r="J22" s="23">
        <f>H22/'kursy euro'!$B$3</f>
        <v>4558.794264661018</v>
      </c>
      <c r="K22" s="33">
        <f t="shared" si="3"/>
        <v>124.00610715629617</v>
      </c>
      <c r="L22" s="3"/>
    </row>
    <row r="23" spans="1:12" ht="15">
      <c r="A23" s="28" t="s">
        <v>30</v>
      </c>
      <c r="B23" s="21">
        <v>0</v>
      </c>
      <c r="C23" s="21">
        <v>0</v>
      </c>
      <c r="D23" s="21">
        <f>B23/'kursy euro'!$B$4</f>
        <v>0</v>
      </c>
      <c r="E23" s="21">
        <f>C23/'kursy euro'!$B$3</f>
        <v>0</v>
      </c>
      <c r="F23" s="98" t="s">
        <v>58</v>
      </c>
      <c r="G23" s="87">
        <v>0</v>
      </c>
      <c r="H23" s="21">
        <v>0</v>
      </c>
      <c r="I23" s="21">
        <f>G23/'kursy euro'!$B$4</f>
        <v>0</v>
      </c>
      <c r="J23" s="21">
        <f>H23/'kursy euro'!$B$3</f>
        <v>0</v>
      </c>
      <c r="K23" s="30" t="s">
        <v>58</v>
      </c>
      <c r="L23" s="3"/>
    </row>
    <row r="24" spans="1:12" ht="15">
      <c r="A24" s="31" t="s">
        <v>12</v>
      </c>
      <c r="B24" s="23">
        <v>45667.04</v>
      </c>
      <c r="C24" s="23">
        <v>36878.89</v>
      </c>
      <c r="D24" s="23">
        <f>B24/'kursy euro'!$B$4</f>
        <v>10548.609442853183</v>
      </c>
      <c r="E24" s="23">
        <f>C24/'kursy euro'!$B$3</f>
        <v>8654.375425339684</v>
      </c>
      <c r="F24" s="89">
        <f t="shared" si="2"/>
        <v>123.82975734898747</v>
      </c>
      <c r="G24" s="86">
        <v>45667.04</v>
      </c>
      <c r="H24" s="23">
        <v>36878.89</v>
      </c>
      <c r="I24" s="23">
        <f>G24/'kursy euro'!$B$4</f>
        <v>10548.609442853183</v>
      </c>
      <c r="J24" s="23">
        <f>H24/'kursy euro'!$B$3</f>
        <v>8654.375425339684</v>
      </c>
      <c r="K24" s="33">
        <f t="shared" si="3"/>
        <v>123.82975734898747</v>
      </c>
      <c r="L24" s="3"/>
    </row>
    <row r="25" spans="1:12" ht="15">
      <c r="A25" s="28" t="s">
        <v>13</v>
      </c>
      <c r="B25" s="21">
        <v>3203.79</v>
      </c>
      <c r="C25" s="21">
        <v>4193.43</v>
      </c>
      <c r="D25" s="21">
        <f>B25/'kursy euro'!$B$4</f>
        <v>740.0420400997874</v>
      </c>
      <c r="E25" s="21">
        <f>C25/'kursy euro'!$B$3</f>
        <v>984.0729354891699</v>
      </c>
      <c r="F25" s="98">
        <f t="shared" si="2"/>
        <v>76.40022606792053</v>
      </c>
      <c r="G25" s="87">
        <v>3203.79</v>
      </c>
      <c r="H25" s="21">
        <v>4193.43</v>
      </c>
      <c r="I25" s="21">
        <f>G25/'kursy euro'!$B$4</f>
        <v>740.0420400997874</v>
      </c>
      <c r="J25" s="21">
        <f>H25/'kursy euro'!$B$3</f>
        <v>984.0729354891699</v>
      </c>
      <c r="K25" s="30">
        <f t="shared" si="3"/>
        <v>76.40022606792053</v>
      </c>
      <c r="L25" s="3"/>
    </row>
    <row r="26" spans="1:12" ht="15">
      <c r="A26" s="31" t="s">
        <v>14</v>
      </c>
      <c r="B26" s="23">
        <v>42463.25</v>
      </c>
      <c r="C26" s="23">
        <v>30969.53</v>
      </c>
      <c r="D26" s="23">
        <f>B26/'kursy euro'!$B$4</f>
        <v>9808.567402753395</v>
      </c>
      <c r="E26" s="23">
        <f>C26/'kursy euro'!$B$3</f>
        <v>7267.6249031985535</v>
      </c>
      <c r="F26" s="89">
        <f t="shared" si="2"/>
        <v>137.1129946111549</v>
      </c>
      <c r="G26" s="86">
        <v>42463.25</v>
      </c>
      <c r="H26" s="23">
        <v>30969.53</v>
      </c>
      <c r="I26" s="23">
        <f>G26/'kursy euro'!$B$4</f>
        <v>9808.567402753395</v>
      </c>
      <c r="J26" s="23">
        <f>H26/'kursy euro'!$B$3</f>
        <v>7267.6249031985535</v>
      </c>
      <c r="K26" s="33">
        <f t="shared" si="3"/>
        <v>137.1129946111549</v>
      </c>
      <c r="L26" s="3"/>
    </row>
    <row r="27" spans="1:12" ht="15">
      <c r="A27" s="28" t="s">
        <v>15</v>
      </c>
      <c r="B27" s="21">
        <v>38775.01</v>
      </c>
      <c r="C27" s="21">
        <v>36429.32</v>
      </c>
      <c r="D27" s="21">
        <f>B27/'kursy euro'!$B$4</f>
        <v>8956.622470664326</v>
      </c>
      <c r="E27" s="21">
        <f>C27/'kursy euro'!$B$3</f>
        <v>8548.874756529696</v>
      </c>
      <c r="F27" s="98">
        <f t="shared" si="2"/>
        <v>106.43901670412734</v>
      </c>
      <c r="G27" s="87">
        <v>38775.01</v>
      </c>
      <c r="H27" s="21">
        <v>36429.32</v>
      </c>
      <c r="I27" s="21">
        <f>G27/'kursy euro'!$B$4</f>
        <v>8956.622470664326</v>
      </c>
      <c r="J27" s="21">
        <f>H27/'kursy euro'!$B$3</f>
        <v>8548.874756529696</v>
      </c>
      <c r="K27" s="30">
        <f t="shared" si="3"/>
        <v>106.43901670412734</v>
      </c>
      <c r="L27" s="3"/>
    </row>
    <row r="28" spans="1:12" ht="15">
      <c r="A28" s="31" t="s">
        <v>16</v>
      </c>
      <c r="B28" s="23">
        <v>1799.64</v>
      </c>
      <c r="C28" s="23">
        <v>1799.64</v>
      </c>
      <c r="D28" s="23">
        <f>B28/'kursy euro'!$B$4</f>
        <v>415.6980504481198</v>
      </c>
      <c r="E28" s="23">
        <f>C28/'kursy euro'!$B$3</f>
        <v>422.3218266726116</v>
      </c>
      <c r="F28" s="89">
        <f t="shared" si="2"/>
        <v>100</v>
      </c>
      <c r="G28" s="86">
        <v>1799.64</v>
      </c>
      <c r="H28" s="23">
        <v>1799.64</v>
      </c>
      <c r="I28" s="23">
        <f>G28/'kursy euro'!$B$4</f>
        <v>415.6980504481198</v>
      </c>
      <c r="J28" s="23">
        <f>H28/'kursy euro'!$B$3</f>
        <v>422.3218266726116</v>
      </c>
      <c r="K28" s="33">
        <f t="shared" si="3"/>
        <v>100</v>
      </c>
      <c r="L28" s="3"/>
    </row>
    <row r="30" ht="14.25">
      <c r="B30" s="16"/>
    </row>
    <row r="32" ht="14.25">
      <c r="A32" s="15"/>
    </row>
    <row r="36" ht="14.25">
      <c r="A36" s="15"/>
    </row>
  </sheetData>
  <sheetProtection/>
  <mergeCells count="7">
    <mergeCell ref="A3:A4"/>
    <mergeCell ref="K3:K4"/>
    <mergeCell ref="L3:L4"/>
    <mergeCell ref="A14:A15"/>
    <mergeCell ref="K14:K15"/>
    <mergeCell ref="F3:F4"/>
    <mergeCell ref="F14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91" zoomScaleNormal="91" zoomScalePageLayoutView="0" workbookViewId="0" topLeftCell="A1">
      <selection activeCell="A3" sqref="A3:A4"/>
    </sheetView>
  </sheetViews>
  <sheetFormatPr defaultColWidth="8.796875" defaultRowHeight="14.25"/>
  <cols>
    <col min="1" max="1" width="34.3984375" style="0" customWidth="1"/>
    <col min="2" max="11" width="8.8984375" style="0" customWidth="1"/>
  </cols>
  <sheetData>
    <row r="1" spans="1:7" ht="15.75">
      <c r="A1" s="1" t="s">
        <v>44</v>
      </c>
      <c r="B1" s="1"/>
      <c r="C1" s="1"/>
      <c r="D1" s="1"/>
      <c r="E1" s="1"/>
      <c r="F1" s="1"/>
      <c r="G1" s="2"/>
    </row>
    <row r="3" spans="1:11" ht="14.25" customHeight="1">
      <c r="A3" s="124"/>
      <c r="B3" s="27" t="s">
        <v>53</v>
      </c>
      <c r="C3" s="27" t="s">
        <v>53</v>
      </c>
      <c r="D3" s="27" t="s">
        <v>53</v>
      </c>
      <c r="E3" s="27" t="s">
        <v>53</v>
      </c>
      <c r="F3" s="123" t="s">
        <v>2</v>
      </c>
      <c r="G3" s="24" t="s">
        <v>56</v>
      </c>
      <c r="H3" s="27" t="s">
        <v>56</v>
      </c>
      <c r="I3" s="27" t="s">
        <v>56</v>
      </c>
      <c r="J3" s="27" t="s">
        <v>56</v>
      </c>
      <c r="K3" s="120" t="s">
        <v>2</v>
      </c>
    </row>
    <row r="4" spans="1:11" ht="14.25">
      <c r="A4" s="125"/>
      <c r="B4" s="26" t="s">
        <v>40</v>
      </c>
      <c r="C4" s="26" t="s">
        <v>33</v>
      </c>
      <c r="D4" s="26" t="s">
        <v>41</v>
      </c>
      <c r="E4" s="26" t="s">
        <v>34</v>
      </c>
      <c r="F4" s="123"/>
      <c r="G4" s="83" t="s">
        <v>40</v>
      </c>
      <c r="H4" s="26" t="s">
        <v>33</v>
      </c>
      <c r="I4" s="26" t="s">
        <v>41</v>
      </c>
      <c r="J4" s="26" t="s">
        <v>34</v>
      </c>
      <c r="K4" s="120"/>
    </row>
    <row r="5" spans="1:11" ht="14.25">
      <c r="A5" s="28" t="s">
        <v>3</v>
      </c>
      <c r="B5" s="56">
        <v>105.1</v>
      </c>
      <c r="C5" s="46">
        <v>111.36</v>
      </c>
      <c r="D5" s="20">
        <f>B5/'kursy euro'!$C$4</f>
        <v>24.705578148139438</v>
      </c>
      <c r="E5" s="20">
        <f>C5/'kursy euro'!$C$3</f>
        <v>26.054607987646524</v>
      </c>
      <c r="F5" s="88">
        <f>(B5/C5)*100</f>
        <v>94.37859195402298</v>
      </c>
      <c r="G5" s="84">
        <v>215.21</v>
      </c>
      <c r="H5" s="20">
        <v>226.32</v>
      </c>
      <c r="I5" s="20">
        <f>G5/'kursy euro'!$D$4</f>
        <v>51.070242050308494</v>
      </c>
      <c r="J5" s="20">
        <f>H5/'kursy euro'!$D$3</f>
        <v>53.571935804573215</v>
      </c>
      <c r="K5" s="29">
        <f>(G5/H5)*100</f>
        <v>95.09102156238954</v>
      </c>
    </row>
    <row r="6" spans="1:11" ht="14.25">
      <c r="A6" s="31" t="s">
        <v>28</v>
      </c>
      <c r="B6" s="58">
        <v>9.17</v>
      </c>
      <c r="C6" s="59">
        <v>9.17</v>
      </c>
      <c r="D6" s="22">
        <f>B6/'kursy euro'!$C$4</f>
        <v>2.155567570108836</v>
      </c>
      <c r="E6" s="22">
        <f>C6/'kursy euro'!$C$3</f>
        <v>2.1454809199597578</v>
      </c>
      <c r="F6" s="88">
        <f aca="true" t="shared" si="0" ref="F6:F11">(B6/C6)*100</f>
        <v>100</v>
      </c>
      <c r="G6" s="85">
        <v>18.34</v>
      </c>
      <c r="H6" s="22">
        <v>18.34</v>
      </c>
      <c r="I6" s="22">
        <f>G6/'kursy euro'!$D$4</f>
        <v>4.352159468438538</v>
      </c>
      <c r="J6" s="22">
        <f>H6/'kursy euro'!$D$3</f>
        <v>4.341239407281163</v>
      </c>
      <c r="K6" s="29">
        <f aca="true" t="shared" si="1" ref="K6:K11">(G6/H6)*100</f>
        <v>100</v>
      </c>
    </row>
    <row r="7" spans="1:11" ht="14.25">
      <c r="A7" s="28" t="s">
        <v>39</v>
      </c>
      <c r="B7" s="57">
        <v>105.1</v>
      </c>
      <c r="C7" s="46">
        <v>111.36</v>
      </c>
      <c r="D7" s="20">
        <f>B7/'kursy euro'!$C$4</f>
        <v>24.705578148139438</v>
      </c>
      <c r="E7" s="20">
        <f>C7/'kursy euro'!$C$3</f>
        <v>26.054607987646524</v>
      </c>
      <c r="F7" s="88">
        <f t="shared" si="0"/>
        <v>94.37859195402298</v>
      </c>
      <c r="G7" s="84">
        <v>213.96</v>
      </c>
      <c r="H7" s="20">
        <v>222.72</v>
      </c>
      <c r="I7" s="20">
        <f>G7/'kursy euro'!$D$4</f>
        <v>50.773611770289506</v>
      </c>
      <c r="J7" s="20">
        <f>H7/'kursy euro'!$D$3</f>
        <v>52.719784121573646</v>
      </c>
      <c r="K7" s="29">
        <f t="shared" si="1"/>
        <v>96.06681034482759</v>
      </c>
    </row>
    <row r="8" spans="1:11" ht="14.25">
      <c r="A8" s="31" t="s">
        <v>38</v>
      </c>
      <c r="B8" s="58">
        <v>-116.57</v>
      </c>
      <c r="C8" s="59">
        <v>-177.43</v>
      </c>
      <c r="D8" s="22">
        <f>B8/'kursy euro'!$C$4</f>
        <v>-27.401800615876446</v>
      </c>
      <c r="E8" s="22">
        <f>C8/'kursy euro'!$C$3</f>
        <v>-41.512833111064324</v>
      </c>
      <c r="F8" s="88">
        <f t="shared" si="0"/>
        <v>65.6991489601533</v>
      </c>
      <c r="G8" s="85">
        <v>-252.21</v>
      </c>
      <c r="H8" s="22">
        <v>-289.69</v>
      </c>
      <c r="I8" s="22">
        <f>G8/'kursy euro'!$D$4</f>
        <v>-59.85049833887043</v>
      </c>
      <c r="J8" s="22">
        <f>H8/'kursy euro'!$D$3</f>
        <v>-68.57217251337406</v>
      </c>
      <c r="K8" s="29">
        <f t="shared" si="1"/>
        <v>87.06203182712555</v>
      </c>
    </row>
    <row r="9" spans="1:11" ht="14.25">
      <c r="A9" s="28" t="s">
        <v>4</v>
      </c>
      <c r="B9" s="57">
        <v>-116.1</v>
      </c>
      <c r="C9" s="46">
        <v>-177.39</v>
      </c>
      <c r="D9" s="20">
        <f>B9/'kursy euro'!$C$4</f>
        <v>-27.291318962882862</v>
      </c>
      <c r="E9" s="20">
        <f>C9/'kursy euro'!$C$3</f>
        <v>-41.50347441566645</v>
      </c>
      <c r="F9" s="88">
        <f t="shared" si="0"/>
        <v>65.44901065449011</v>
      </c>
      <c r="G9" s="84">
        <v>-251.79</v>
      </c>
      <c r="H9" s="20">
        <v>-287.84</v>
      </c>
      <c r="I9" s="20">
        <f>G9/'kursy euro'!$D$4</f>
        <v>-59.750830564784046</v>
      </c>
      <c r="J9" s="20">
        <f>H9/'kursy euro'!$D$3</f>
        <v>-68.1342612318326</v>
      </c>
      <c r="K9" s="29">
        <f t="shared" si="1"/>
        <v>87.47568093385215</v>
      </c>
    </row>
    <row r="10" spans="1:11" ht="14.25">
      <c r="A10" s="31" t="s">
        <v>5</v>
      </c>
      <c r="B10" s="58">
        <v>583.69</v>
      </c>
      <c r="C10" s="59">
        <v>-178.4</v>
      </c>
      <c r="D10" s="22">
        <f>B10/'kursy euro'!$C$4</f>
        <v>137.20645965068994</v>
      </c>
      <c r="E10" s="22">
        <f>C10/'kursy euro'!$C$3</f>
        <v>-41.73978147446246</v>
      </c>
      <c r="F10" s="88" t="s">
        <v>58</v>
      </c>
      <c r="G10" s="85">
        <v>450.9</v>
      </c>
      <c r="H10" s="22">
        <v>-288.31</v>
      </c>
      <c r="I10" s="22">
        <f>G10/'kursy euro'!$D$4</f>
        <v>107.00047460844802</v>
      </c>
      <c r="J10" s="22">
        <f>H10/'kursy euro'!$D$3</f>
        <v>-68.24551436822422</v>
      </c>
      <c r="K10" s="29" t="s">
        <v>58</v>
      </c>
    </row>
    <row r="11" spans="1:11" ht="14.25">
      <c r="A11" s="28" t="s">
        <v>31</v>
      </c>
      <c r="B11" s="57">
        <v>-106.92999999999999</v>
      </c>
      <c r="C11" s="46">
        <v>-168.22</v>
      </c>
      <c r="D11" s="20">
        <f>B11/'kursy euro'!$C$4</f>
        <v>-25.135751392774026</v>
      </c>
      <c r="E11" s="20">
        <f>C11/'kursy euro'!$C$3</f>
        <v>-39.3579934957067</v>
      </c>
      <c r="F11" s="88">
        <f t="shared" si="0"/>
        <v>63.56556889787183</v>
      </c>
      <c r="G11" s="84">
        <v>-233.45</v>
      </c>
      <c r="H11" s="20">
        <v>-269.5</v>
      </c>
      <c r="I11" s="20">
        <f>G11/'kursy euro'!$D$4</f>
        <v>-55.39867109634551</v>
      </c>
      <c r="J11" s="20">
        <f>H11/'kursy euro'!$D$3</f>
        <v>-63.79302182455144</v>
      </c>
      <c r="K11" s="29">
        <f t="shared" si="1"/>
        <v>86.62337662337663</v>
      </c>
    </row>
    <row r="12" spans="1:11" ht="14.25">
      <c r="A12" s="31" t="s">
        <v>6</v>
      </c>
      <c r="B12" s="58">
        <v>583.69</v>
      </c>
      <c r="C12" s="59">
        <v>-178.4</v>
      </c>
      <c r="D12" s="22">
        <f>B12/'kursy euro'!$C$4</f>
        <v>137.20645965068994</v>
      </c>
      <c r="E12" s="22">
        <f>C12/'kursy euro'!$C$3</f>
        <v>-41.73978147446246</v>
      </c>
      <c r="F12" s="88" t="s">
        <v>58</v>
      </c>
      <c r="G12" s="85">
        <v>450.9</v>
      </c>
      <c r="H12" s="22">
        <v>-288.31</v>
      </c>
      <c r="I12" s="22">
        <f>G12/'kursy euro'!$D$4</f>
        <v>107.00047460844802</v>
      </c>
      <c r="J12" s="22">
        <f>H12/'kursy euro'!$D$3</f>
        <v>-68.24551436822422</v>
      </c>
      <c r="K12" s="29" t="s">
        <v>58</v>
      </c>
    </row>
    <row r="13" spans="1:11" ht="14.25">
      <c r="A13" s="28" t="s">
        <v>7</v>
      </c>
      <c r="B13" s="57">
        <v>583.69</v>
      </c>
      <c r="C13" s="46">
        <v>-178.4</v>
      </c>
      <c r="D13" s="20">
        <f>B13/'kursy euro'!$C$4</f>
        <v>137.20645965068994</v>
      </c>
      <c r="E13" s="20">
        <f>C13/'kursy euro'!$C$3</f>
        <v>-41.73978147446246</v>
      </c>
      <c r="F13" s="88" t="s">
        <v>58</v>
      </c>
      <c r="G13" s="84">
        <v>450.9</v>
      </c>
      <c r="H13" s="20">
        <v>-288.31</v>
      </c>
      <c r="I13" s="20">
        <f>G13/'kursy euro'!$D$4</f>
        <v>107.00047460844802</v>
      </c>
      <c r="J13" s="20">
        <f>H13/'kursy euro'!$D$3</f>
        <v>-68.24551436822422</v>
      </c>
      <c r="K13" s="29" t="s">
        <v>58</v>
      </c>
    </row>
    <row r="14" spans="1:11" ht="14.25" customHeight="1">
      <c r="A14" s="126"/>
      <c r="B14" s="27" t="s">
        <v>55</v>
      </c>
      <c r="C14" s="27" t="s">
        <v>55</v>
      </c>
      <c r="D14" s="27" t="s">
        <v>55</v>
      </c>
      <c r="E14" s="27" t="s">
        <v>55</v>
      </c>
      <c r="F14" s="123" t="s">
        <v>2</v>
      </c>
      <c r="G14" s="24" t="s">
        <v>55</v>
      </c>
      <c r="H14" s="27" t="s">
        <v>55</v>
      </c>
      <c r="I14" s="27" t="s">
        <v>55</v>
      </c>
      <c r="J14" s="27" t="s">
        <v>55</v>
      </c>
      <c r="K14" s="120" t="s">
        <v>2</v>
      </c>
    </row>
    <row r="15" spans="1:11" ht="14.25">
      <c r="A15" s="127"/>
      <c r="B15" s="26" t="s">
        <v>40</v>
      </c>
      <c r="C15" s="26" t="s">
        <v>33</v>
      </c>
      <c r="D15" s="26" t="s">
        <v>41</v>
      </c>
      <c r="E15" s="26" t="s">
        <v>34</v>
      </c>
      <c r="F15" s="123"/>
      <c r="G15" s="83" t="s">
        <v>40</v>
      </c>
      <c r="H15" s="26" t="s">
        <v>33</v>
      </c>
      <c r="I15" s="26" t="s">
        <v>41</v>
      </c>
      <c r="J15" s="26" t="s">
        <v>34</v>
      </c>
      <c r="K15" s="120"/>
    </row>
    <row r="16" spans="1:11" ht="14.25">
      <c r="A16" s="31" t="s">
        <v>8</v>
      </c>
      <c r="B16" s="23">
        <v>31757.08</v>
      </c>
      <c r="C16" s="23">
        <v>30832.1</v>
      </c>
      <c r="D16" s="23">
        <f>B16/'kursy euro'!$B$4</f>
        <v>7335.553912963134</v>
      </c>
      <c r="E16" s="23">
        <f>C16/'kursy euro'!$B$3</f>
        <v>7235.3741815877775</v>
      </c>
      <c r="F16" s="89">
        <f>(B16/C16)*100</f>
        <v>103.00005513734062</v>
      </c>
      <c r="G16" s="86">
        <v>31757.08</v>
      </c>
      <c r="H16" s="23">
        <v>30832.1</v>
      </c>
      <c r="I16" s="23">
        <f>D16</f>
        <v>7335.553912963134</v>
      </c>
      <c r="J16" s="23">
        <f>E16</f>
        <v>7235.3741815877775</v>
      </c>
      <c r="K16" s="33">
        <f>(G16/H16)*100</f>
        <v>103.00005513734062</v>
      </c>
    </row>
    <row r="17" spans="1:11" ht="14.25">
      <c r="A17" s="28" t="s">
        <v>9</v>
      </c>
      <c r="B17" s="21">
        <v>30144.13</v>
      </c>
      <c r="C17" s="21">
        <v>29484.61</v>
      </c>
      <c r="D17" s="21">
        <f>B17/'kursy euro'!$B$4</f>
        <v>6962.979303335489</v>
      </c>
      <c r="E17" s="21">
        <f>C17/'kursy euro'!$B$3</f>
        <v>6919.158472766526</v>
      </c>
      <c r="F17" s="89">
        <f aca="true" t="shared" si="2" ref="F17:F28">(B17/C17)*100</f>
        <v>102.2368279587215</v>
      </c>
      <c r="G17" s="87">
        <v>30144.13</v>
      </c>
      <c r="H17" s="21">
        <v>29484.61</v>
      </c>
      <c r="I17" s="21">
        <f aca="true" t="shared" si="3" ref="I17:I28">D17</f>
        <v>6962.979303335489</v>
      </c>
      <c r="J17" s="21">
        <f aca="true" t="shared" si="4" ref="J17:J28">E17</f>
        <v>6919.158472766526</v>
      </c>
      <c r="K17" s="33">
        <f aca="true" t="shared" si="5" ref="K17:K28">(G17/H17)*100</f>
        <v>102.2368279587215</v>
      </c>
    </row>
    <row r="18" spans="1:11" ht="14.25">
      <c r="A18" s="31" t="s">
        <v>10</v>
      </c>
      <c r="B18" s="23">
        <v>1612.95</v>
      </c>
      <c r="C18" s="23">
        <v>1347.49</v>
      </c>
      <c r="D18" s="23">
        <f>B18/'kursy euro'!$B$4</f>
        <v>372.5746096276448</v>
      </c>
      <c r="E18" s="23">
        <f>C18/'kursy euro'!$B$3</f>
        <v>316.2157088212517</v>
      </c>
      <c r="F18" s="89">
        <f t="shared" si="2"/>
        <v>119.70033172787925</v>
      </c>
      <c r="G18" s="86">
        <v>1612.95</v>
      </c>
      <c r="H18" s="23">
        <v>1347.49</v>
      </c>
      <c r="I18" s="23">
        <f t="shared" si="3"/>
        <v>372.5746096276448</v>
      </c>
      <c r="J18" s="23">
        <f t="shared" si="4"/>
        <v>316.2157088212517</v>
      </c>
      <c r="K18" s="33">
        <f t="shared" si="5"/>
        <v>119.70033172787925</v>
      </c>
    </row>
    <row r="19" spans="1:11" ht="14.25">
      <c r="A19" s="28" t="s">
        <v>11</v>
      </c>
      <c r="B19" s="21">
        <v>0</v>
      </c>
      <c r="C19" s="21">
        <v>0</v>
      </c>
      <c r="D19" s="21">
        <f>B19/'kursy euro'!$B$4</f>
        <v>0</v>
      </c>
      <c r="E19" s="21">
        <f>C19/'kursy euro'!$B$3</f>
        <v>0</v>
      </c>
      <c r="F19" s="89" t="s">
        <v>58</v>
      </c>
      <c r="G19" s="87">
        <v>0</v>
      </c>
      <c r="H19" s="21">
        <v>0</v>
      </c>
      <c r="I19" s="21">
        <f t="shared" si="3"/>
        <v>0</v>
      </c>
      <c r="J19" s="21">
        <f t="shared" si="4"/>
        <v>0</v>
      </c>
      <c r="K19" s="33" t="s">
        <v>58</v>
      </c>
    </row>
    <row r="20" spans="1:11" ht="14.25">
      <c r="A20" s="31" t="s">
        <v>27</v>
      </c>
      <c r="B20" s="23">
        <v>35.91</v>
      </c>
      <c r="C20" s="23">
        <v>33.36</v>
      </c>
      <c r="D20" s="23">
        <f>B20/'kursy euro'!$B$4</f>
        <v>8.29483507345468</v>
      </c>
      <c r="E20" s="23">
        <f>C20/'kursy euro'!$B$3</f>
        <v>7.828596907047144</v>
      </c>
      <c r="F20" s="89">
        <f t="shared" si="2"/>
        <v>107.64388489208632</v>
      </c>
      <c r="G20" s="86">
        <v>35.91</v>
      </c>
      <c r="H20" s="23">
        <v>33.36</v>
      </c>
      <c r="I20" s="23">
        <f t="shared" si="3"/>
        <v>8.29483507345468</v>
      </c>
      <c r="J20" s="23">
        <f t="shared" si="4"/>
        <v>7.828596907047144</v>
      </c>
      <c r="K20" s="33">
        <f t="shared" si="5"/>
        <v>107.64388489208632</v>
      </c>
    </row>
    <row r="21" spans="1:11" ht="14.25">
      <c r="A21" s="28" t="s">
        <v>29</v>
      </c>
      <c r="B21" s="21">
        <v>1311.58</v>
      </c>
      <c r="C21" s="21">
        <v>1054.01</v>
      </c>
      <c r="D21" s="21">
        <f>B21/'kursy euro'!$B$4</f>
        <v>302.961286149866</v>
      </c>
      <c r="E21" s="21">
        <f>C21/'kursy euro'!$B$3</f>
        <v>247.3447070142914</v>
      </c>
      <c r="F21" s="89">
        <f t="shared" si="2"/>
        <v>124.43714955266078</v>
      </c>
      <c r="G21" s="87">
        <v>1311.58</v>
      </c>
      <c r="H21" s="21">
        <v>1054.01</v>
      </c>
      <c r="I21" s="21">
        <f t="shared" si="3"/>
        <v>302.961286149866</v>
      </c>
      <c r="J21" s="21">
        <f t="shared" si="4"/>
        <v>247.3447070142914</v>
      </c>
      <c r="K21" s="33">
        <f t="shared" si="5"/>
        <v>124.43714955266078</v>
      </c>
    </row>
    <row r="22" spans="1:11" ht="14.25">
      <c r="A22" s="31" t="s">
        <v>26</v>
      </c>
      <c r="B22" s="23">
        <v>1311.58</v>
      </c>
      <c r="C22" s="23">
        <v>1054.01</v>
      </c>
      <c r="D22" s="23">
        <f>B22/'kursy euro'!$B$4</f>
        <v>302.961286149866</v>
      </c>
      <c r="E22" s="23">
        <f>C22/'kursy euro'!$B$3</f>
        <v>247.3447070142914</v>
      </c>
      <c r="F22" s="89">
        <f t="shared" si="2"/>
        <v>124.43714955266078</v>
      </c>
      <c r="G22" s="86">
        <v>1311.58</v>
      </c>
      <c r="H22" s="23">
        <v>1054.01</v>
      </c>
      <c r="I22" s="23">
        <f t="shared" si="3"/>
        <v>302.961286149866</v>
      </c>
      <c r="J22" s="23">
        <f t="shared" si="4"/>
        <v>247.3447070142914</v>
      </c>
      <c r="K22" s="33">
        <f t="shared" si="5"/>
        <v>124.43714955266078</v>
      </c>
    </row>
    <row r="23" spans="1:11" ht="14.25">
      <c r="A23" s="28" t="s">
        <v>30</v>
      </c>
      <c r="B23" s="21">
        <v>0</v>
      </c>
      <c r="C23" s="21">
        <v>0</v>
      </c>
      <c r="D23" s="21">
        <f>B23/'kursy euro'!$B$4</f>
        <v>0</v>
      </c>
      <c r="E23" s="21">
        <f>C23/'kursy euro'!$B$3</f>
        <v>0</v>
      </c>
      <c r="F23" s="89" t="s">
        <v>58</v>
      </c>
      <c r="G23" s="87">
        <v>0</v>
      </c>
      <c r="H23" s="21">
        <v>0</v>
      </c>
      <c r="I23" s="21">
        <f t="shared" si="3"/>
        <v>0</v>
      </c>
      <c r="J23" s="21">
        <f t="shared" si="4"/>
        <v>0</v>
      </c>
      <c r="K23" s="33" t="s">
        <v>58</v>
      </c>
    </row>
    <row r="24" spans="1:11" ht="14.25">
      <c r="A24" s="31" t="s">
        <v>12</v>
      </c>
      <c r="B24" s="23">
        <v>377.91</v>
      </c>
      <c r="C24" s="23">
        <v>2087.25</v>
      </c>
      <c r="D24" s="23">
        <f>B24/'kursy euro'!$B$4</f>
        <v>87.29326434445163</v>
      </c>
      <c r="E24" s="23">
        <f>C24/'kursy euro'!$B$3</f>
        <v>489.8153145753643</v>
      </c>
      <c r="F24" s="89">
        <f t="shared" si="2"/>
        <v>18.105641394178946</v>
      </c>
      <c r="G24" s="86">
        <v>377.91</v>
      </c>
      <c r="H24" s="23">
        <v>2087.25</v>
      </c>
      <c r="I24" s="23">
        <f t="shared" si="3"/>
        <v>87.29326434445163</v>
      </c>
      <c r="J24" s="23">
        <f t="shared" si="4"/>
        <v>489.8153145753643</v>
      </c>
      <c r="K24" s="33">
        <f t="shared" si="5"/>
        <v>18.105641394178946</v>
      </c>
    </row>
    <row r="25" spans="1:11" ht="14.25">
      <c r="A25" s="28" t="s">
        <v>13</v>
      </c>
      <c r="B25" s="21">
        <v>133.86</v>
      </c>
      <c r="C25" s="21">
        <v>117.44</v>
      </c>
      <c r="D25" s="21">
        <f>B25/'kursy euro'!$B$4</f>
        <v>30.920262404139336</v>
      </c>
      <c r="E25" s="21">
        <f>C25/'kursy euro'!$B$3</f>
        <v>27.559664890995702</v>
      </c>
      <c r="F25" s="89">
        <f t="shared" si="2"/>
        <v>113.98160762942781</v>
      </c>
      <c r="G25" s="87">
        <v>133.86</v>
      </c>
      <c r="H25" s="21">
        <v>117.44</v>
      </c>
      <c r="I25" s="21">
        <f t="shared" si="3"/>
        <v>30.920262404139336</v>
      </c>
      <c r="J25" s="21">
        <f t="shared" si="4"/>
        <v>27.559664890995702</v>
      </c>
      <c r="K25" s="33">
        <f t="shared" si="5"/>
        <v>113.98160762942781</v>
      </c>
    </row>
    <row r="26" spans="1:11" ht="14.25">
      <c r="A26" s="31" t="s">
        <v>14</v>
      </c>
      <c r="B26" s="23">
        <v>244.04</v>
      </c>
      <c r="C26" s="23">
        <v>1969.81</v>
      </c>
      <c r="D26" s="23">
        <f>B26/'kursy euro'!$B$4</f>
        <v>56.370692044719576</v>
      </c>
      <c r="E26" s="23">
        <f>C26/'kursy euro'!$B$3</f>
        <v>462.25564968436856</v>
      </c>
      <c r="F26" s="89">
        <f t="shared" si="2"/>
        <v>12.38901213822653</v>
      </c>
      <c r="G26" s="86">
        <v>244.04</v>
      </c>
      <c r="H26" s="23">
        <v>1969.81</v>
      </c>
      <c r="I26" s="23">
        <f t="shared" si="3"/>
        <v>56.370692044719576</v>
      </c>
      <c r="J26" s="23">
        <f t="shared" si="4"/>
        <v>462.25564968436856</v>
      </c>
      <c r="K26" s="33">
        <f t="shared" si="5"/>
        <v>12.38901213822653</v>
      </c>
    </row>
    <row r="27" spans="1:11" ht="14.25">
      <c r="A27" s="28" t="s">
        <v>15</v>
      </c>
      <c r="B27" s="21">
        <v>31379.18</v>
      </c>
      <c r="C27" s="21">
        <v>28744.85</v>
      </c>
      <c r="D27" s="21">
        <f>B27/'kursy euro'!$B$4</f>
        <v>7248.262958514275</v>
      </c>
      <c r="E27" s="21">
        <f>C27/'kursy euro'!$B$3</f>
        <v>6745.558867012413</v>
      </c>
      <c r="F27" s="89">
        <f t="shared" si="2"/>
        <v>109.16452860251489</v>
      </c>
      <c r="G27" s="87">
        <v>31379.18</v>
      </c>
      <c r="H27" s="21">
        <v>28744.85</v>
      </c>
      <c r="I27" s="21">
        <f t="shared" si="3"/>
        <v>7248.262958514275</v>
      </c>
      <c r="J27" s="21">
        <f t="shared" si="4"/>
        <v>6745.558867012413</v>
      </c>
      <c r="K27" s="33">
        <f t="shared" si="5"/>
        <v>109.16452860251489</v>
      </c>
    </row>
    <row r="28" spans="1:11" ht="14.25">
      <c r="A28" s="31" t="s">
        <v>16</v>
      </c>
      <c r="B28" s="23">
        <v>1799.64</v>
      </c>
      <c r="C28" s="23">
        <v>1799.64</v>
      </c>
      <c r="D28" s="23">
        <f>B28/'kursy euro'!$B$4</f>
        <v>415.6980504481198</v>
      </c>
      <c r="E28" s="23">
        <f>C28/'kursy euro'!$B$3</f>
        <v>422.3218266726116</v>
      </c>
      <c r="F28" s="89">
        <f t="shared" si="2"/>
        <v>100</v>
      </c>
      <c r="G28" s="86">
        <v>1799.64</v>
      </c>
      <c r="H28" s="23">
        <v>1799.64</v>
      </c>
      <c r="I28" s="23">
        <f t="shared" si="3"/>
        <v>415.6980504481198</v>
      </c>
      <c r="J28" s="23">
        <f t="shared" si="4"/>
        <v>422.3218266726116</v>
      </c>
      <c r="K28" s="33">
        <f t="shared" si="5"/>
        <v>100</v>
      </c>
    </row>
    <row r="29" spans="1:6" s="45" customFormat="1" ht="14.25">
      <c r="A29" s="15"/>
      <c r="B29" s="60"/>
      <c r="C29" s="60"/>
      <c r="D29" s="60"/>
      <c r="E29" s="60"/>
      <c r="F29" s="61"/>
    </row>
    <row r="30" spans="1:14" ht="14.25">
      <c r="A30" s="5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ht="14.25">
      <c r="A31" s="1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4.25">
      <c r="A32" s="1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4.25">
      <c r="A33" s="1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4.25">
      <c r="A34" s="1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4.25">
      <c r="A35" s="1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5.75">
      <c r="A36" s="47"/>
      <c r="B36" s="1"/>
      <c r="C36" s="1"/>
      <c r="D36" s="1"/>
      <c r="E36" s="1"/>
      <c r="F36" s="1"/>
      <c r="G36" s="2"/>
      <c r="H36" s="45"/>
      <c r="I36" s="45"/>
      <c r="J36" s="45"/>
      <c r="K36" s="45"/>
      <c r="L36" s="45"/>
      <c r="M36" s="45"/>
      <c r="N36" s="45"/>
    </row>
    <row r="37" spans="1:14" ht="14.25">
      <c r="A37" s="54" t="s">
        <v>37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4.25">
      <c r="A38" s="1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4.25">
      <c r="A39" s="1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4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4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</sheetData>
  <sheetProtection/>
  <mergeCells count="6">
    <mergeCell ref="A3:A4"/>
    <mergeCell ref="A14:A15"/>
    <mergeCell ref="F3:F4"/>
    <mergeCell ref="F14:F15"/>
    <mergeCell ref="K3:K4"/>
    <mergeCell ref="K14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="96" zoomScaleNormal="96" zoomScalePageLayoutView="0" workbookViewId="0" topLeftCell="A1">
      <selection activeCell="A2" sqref="A2"/>
    </sheetView>
  </sheetViews>
  <sheetFormatPr defaultColWidth="8.796875" defaultRowHeight="14.25"/>
  <cols>
    <col min="1" max="1" width="35.8984375" style="0" customWidth="1"/>
    <col min="2" max="11" width="8.8984375" style="0" customWidth="1"/>
  </cols>
  <sheetData>
    <row r="1" spans="1:6" ht="15.75">
      <c r="A1" s="1" t="s">
        <v>42</v>
      </c>
      <c r="B1" s="1"/>
      <c r="C1" s="1"/>
      <c r="D1" s="1"/>
      <c r="E1" s="1"/>
      <c r="F1" s="1"/>
    </row>
    <row r="3" spans="1:11" ht="14.25" customHeight="1">
      <c r="A3" s="118"/>
      <c r="B3" s="27" t="s">
        <v>53</v>
      </c>
      <c r="C3" s="27" t="s">
        <v>53</v>
      </c>
      <c r="D3" s="27" t="s">
        <v>53</v>
      </c>
      <c r="E3" s="27" t="s">
        <v>53</v>
      </c>
      <c r="F3" s="123" t="s">
        <v>2</v>
      </c>
      <c r="G3" s="24" t="s">
        <v>56</v>
      </c>
      <c r="H3" s="27" t="s">
        <v>56</v>
      </c>
      <c r="I3" s="27" t="s">
        <v>56</v>
      </c>
      <c r="J3" s="27" t="s">
        <v>56</v>
      </c>
      <c r="K3" s="120" t="s">
        <v>2</v>
      </c>
    </row>
    <row r="4" spans="1:11" ht="15" customHeight="1">
      <c r="A4" s="119"/>
      <c r="B4" s="26" t="s">
        <v>40</v>
      </c>
      <c r="C4" s="26" t="s">
        <v>33</v>
      </c>
      <c r="D4" s="26" t="s">
        <v>41</v>
      </c>
      <c r="E4" s="26" t="s">
        <v>34</v>
      </c>
      <c r="F4" s="123"/>
      <c r="G4" s="83" t="s">
        <v>40</v>
      </c>
      <c r="H4" s="26" t="s">
        <v>33</v>
      </c>
      <c r="I4" s="26" t="s">
        <v>41</v>
      </c>
      <c r="J4" s="26" t="s">
        <v>34</v>
      </c>
      <c r="K4" s="120"/>
    </row>
    <row r="5" spans="1:11" ht="14.25">
      <c r="A5" s="28" t="s">
        <v>3</v>
      </c>
      <c r="B5" s="56">
        <v>23768.44</v>
      </c>
      <c r="C5" s="46">
        <v>24477.53</v>
      </c>
      <c r="D5" s="20">
        <f>B5/'kursy euro'!$C$4</f>
        <v>5587.184128252744</v>
      </c>
      <c r="E5" s="20">
        <f>C5/'kursy euro'!$C$3</f>
        <v>5726.943684050443</v>
      </c>
      <c r="F5" s="96">
        <f>(B5/C5)*100</f>
        <v>97.10309822927395</v>
      </c>
      <c r="G5" s="84">
        <v>46045.39</v>
      </c>
      <c r="H5" s="20">
        <v>43716.89</v>
      </c>
      <c r="I5" s="20">
        <f>G5/'kursy euro'!$D$4</f>
        <v>10926.765543426673</v>
      </c>
      <c r="J5" s="20">
        <f>H5/'kursy euro'!$D$3</f>
        <v>10348.172608057568</v>
      </c>
      <c r="K5" s="29">
        <f>(G5/H5)*100</f>
        <v>105.32631667074213</v>
      </c>
    </row>
    <row r="6" spans="1:11" ht="14.25">
      <c r="A6" s="31" t="s">
        <v>28</v>
      </c>
      <c r="B6" s="58">
        <v>731.0000000000001</v>
      </c>
      <c r="C6" s="59">
        <v>751.82</v>
      </c>
      <c r="D6" s="22">
        <f>B6/'kursy euro'!$C$4</f>
        <v>171.83423050704027</v>
      </c>
      <c r="E6" s="22">
        <f>C6/'kursy euro'!$C$3</f>
        <v>175.90135935050657</v>
      </c>
      <c r="F6" s="97">
        <f aca="true" t="shared" si="0" ref="F6:F13">(B6/C6)*100</f>
        <v>97.23072011917748</v>
      </c>
      <c r="G6" s="85">
        <v>1500.88</v>
      </c>
      <c r="H6" s="22">
        <v>1605.55</v>
      </c>
      <c r="I6" s="22">
        <f>G6/'kursy euro'!$D$4</f>
        <v>356.1651637399146</v>
      </c>
      <c r="J6" s="22">
        <f>H6/'kursy euro'!$D$3</f>
        <v>380.0478151777683</v>
      </c>
      <c r="K6" s="32">
        <f aca="true" t="shared" si="1" ref="K6:K13">(G6/H6)*100</f>
        <v>93.48073868767713</v>
      </c>
    </row>
    <row r="7" spans="1:11" ht="14.25">
      <c r="A7" s="28" t="s">
        <v>48</v>
      </c>
      <c r="B7" s="57">
        <v>7205.74</v>
      </c>
      <c r="C7" s="46">
        <v>7596.28</v>
      </c>
      <c r="D7" s="20">
        <f>B7/'kursy euro'!$C$4</f>
        <v>1693.8341834935707</v>
      </c>
      <c r="E7" s="20">
        <f>C7/'kursy euro'!$C$3</f>
        <v>1777.281766921691</v>
      </c>
      <c r="F7" s="96">
        <f t="shared" si="0"/>
        <v>94.85879930702923</v>
      </c>
      <c r="G7" s="84">
        <v>14051.47</v>
      </c>
      <c r="H7" s="20">
        <v>13309.46</v>
      </c>
      <c r="I7" s="20">
        <f>G7/'kursy euro'!$D$4</f>
        <v>3334.473184622686</v>
      </c>
      <c r="J7" s="20">
        <f>H7/'kursy euro'!$D$3</f>
        <v>3150.4663163376413</v>
      </c>
      <c r="K7" s="29">
        <f t="shared" si="1"/>
        <v>105.57505713980883</v>
      </c>
    </row>
    <row r="8" spans="1:11" ht="14.25">
      <c r="A8" s="31" t="s">
        <v>38</v>
      </c>
      <c r="B8" s="58">
        <v>349.58</v>
      </c>
      <c r="C8" s="59">
        <v>1021.34</v>
      </c>
      <c r="D8" s="22">
        <f>B8/'kursy euro'!$C$4</f>
        <v>82.17484309254601</v>
      </c>
      <c r="E8" s="22">
        <f>C8/'kursy euro'!$C$3</f>
        <v>238.9602489412976</v>
      </c>
      <c r="F8" s="97">
        <f t="shared" si="0"/>
        <v>34.22758337086572</v>
      </c>
      <c r="G8" s="85">
        <v>1050.13</v>
      </c>
      <c r="H8" s="22">
        <v>1508.48</v>
      </c>
      <c r="I8" s="22">
        <f>G8/'kursy euro'!$D$4</f>
        <v>249.20028476506883</v>
      </c>
      <c r="J8" s="22">
        <f>H8/'kursy euro'!$D$3</f>
        <v>357.07049188088814</v>
      </c>
      <c r="K8" s="32">
        <f t="shared" si="1"/>
        <v>69.6151092490454</v>
      </c>
    </row>
    <row r="9" spans="1:11" ht="14.25">
      <c r="A9" s="28" t="s">
        <v>4</v>
      </c>
      <c r="B9" s="57">
        <v>412.54</v>
      </c>
      <c r="C9" s="46">
        <v>1092.92</v>
      </c>
      <c r="D9" s="20">
        <f>B9/'kursy euro'!$C$4</f>
        <v>96.97468324675019</v>
      </c>
      <c r="E9" s="20">
        <f>C9/'kursy euro'!$C$3</f>
        <v>255.70763435577084</v>
      </c>
      <c r="F9" s="96">
        <f t="shared" si="0"/>
        <v>37.74658712440069</v>
      </c>
      <c r="G9" s="84">
        <v>1207.85</v>
      </c>
      <c r="H9" s="20">
        <v>1705.7</v>
      </c>
      <c r="I9" s="20">
        <f>G9/'kursy euro'!$D$4</f>
        <v>286.62790697674416</v>
      </c>
      <c r="J9" s="20">
        <f>H9/'kursy euro'!$D$3</f>
        <v>403.75420158121483</v>
      </c>
      <c r="K9" s="29">
        <f t="shared" si="1"/>
        <v>70.81256961951105</v>
      </c>
    </row>
    <row r="10" spans="1:11" ht="14.25">
      <c r="A10" s="31" t="s">
        <v>5</v>
      </c>
      <c r="B10" s="58">
        <v>345.87</v>
      </c>
      <c r="C10" s="59">
        <v>1019.39</v>
      </c>
      <c r="D10" s="22">
        <f>B10/'kursy euro'!$C$4</f>
        <v>81.30274323593709</v>
      </c>
      <c r="E10" s="22">
        <f>C10/'kursy euro'!$C$3</f>
        <v>238.50401254065184</v>
      </c>
      <c r="F10" s="97">
        <f t="shared" si="0"/>
        <v>33.92911447041859</v>
      </c>
      <c r="G10" s="85">
        <v>805.51</v>
      </c>
      <c r="H10" s="22">
        <v>1431.16</v>
      </c>
      <c r="I10" s="22">
        <f>G10/'kursy euro'!$D$4</f>
        <v>191.15092548647362</v>
      </c>
      <c r="J10" s="22">
        <f>H10/'kursy euro'!$D$3</f>
        <v>338.768167400464</v>
      </c>
      <c r="K10" s="32">
        <f t="shared" si="1"/>
        <v>56.28371391039436</v>
      </c>
    </row>
    <row r="11" spans="1:11" ht="14.25">
      <c r="A11" s="28" t="s">
        <v>31</v>
      </c>
      <c r="B11" s="57">
        <v>1143.5400000000002</v>
      </c>
      <c r="C11" s="46">
        <v>1844.7400000000002</v>
      </c>
      <c r="D11" s="20">
        <f>B11/'kursy euro'!$C$4</f>
        <v>268.8089137537905</v>
      </c>
      <c r="E11" s="20">
        <f>C11/'kursy euro'!$C$3</f>
        <v>431.60899370627743</v>
      </c>
      <c r="F11" s="96">
        <f t="shared" si="0"/>
        <v>61.989223413597585</v>
      </c>
      <c r="G11" s="84">
        <v>2708.73</v>
      </c>
      <c r="H11" s="20">
        <v>3311.25</v>
      </c>
      <c r="I11" s="20">
        <f>G11/'kursy euro'!$D$4</f>
        <v>642.7930707166587</v>
      </c>
      <c r="J11" s="20">
        <f>H11/'kursy euro'!$D$3</f>
        <v>783.8020167589832</v>
      </c>
      <c r="K11" s="29">
        <f t="shared" si="1"/>
        <v>81.80385050962627</v>
      </c>
    </row>
    <row r="12" spans="1:11" ht="14.25">
      <c r="A12" s="31" t="s">
        <v>6</v>
      </c>
      <c r="B12" s="58">
        <v>345.87</v>
      </c>
      <c r="C12" s="59">
        <v>1019.39</v>
      </c>
      <c r="D12" s="22">
        <f>B12/'kursy euro'!$C$4</f>
        <v>81.30274323593709</v>
      </c>
      <c r="E12" s="22">
        <f>C12/'kursy euro'!$C$3</f>
        <v>238.50401254065184</v>
      </c>
      <c r="F12" s="97">
        <f t="shared" si="0"/>
        <v>33.92911447041859</v>
      </c>
      <c r="G12" s="85">
        <v>805.51</v>
      </c>
      <c r="H12" s="22">
        <v>1431.16</v>
      </c>
      <c r="I12" s="22">
        <f>G12/'kursy euro'!$D$4</f>
        <v>191.15092548647362</v>
      </c>
      <c r="J12" s="22">
        <f>H12/'kursy euro'!$D$3</f>
        <v>338.768167400464</v>
      </c>
      <c r="K12" s="32">
        <f t="shared" si="1"/>
        <v>56.28371391039436</v>
      </c>
    </row>
    <row r="13" spans="1:11" ht="15" customHeight="1">
      <c r="A13" s="28" t="s">
        <v>7</v>
      </c>
      <c r="B13" s="57">
        <v>345.87</v>
      </c>
      <c r="C13" s="46">
        <v>1019.39</v>
      </c>
      <c r="D13" s="20">
        <f>B13/'kursy euro'!$C$4</f>
        <v>81.30274323593709</v>
      </c>
      <c r="E13" s="20">
        <f>C13/'kursy euro'!$C$3</f>
        <v>238.50401254065184</v>
      </c>
      <c r="F13" s="96">
        <f t="shared" si="0"/>
        <v>33.92911447041859</v>
      </c>
      <c r="G13" s="84">
        <v>805.51</v>
      </c>
      <c r="H13" s="20">
        <v>1431.16</v>
      </c>
      <c r="I13" s="20">
        <f>G13/'kursy euro'!$D$4</f>
        <v>191.15092548647362</v>
      </c>
      <c r="J13" s="20">
        <f>H13/'kursy euro'!$D$3</f>
        <v>338.768167400464</v>
      </c>
      <c r="K13" s="29">
        <f t="shared" si="1"/>
        <v>56.28371391039436</v>
      </c>
    </row>
    <row r="14" spans="1:11" ht="15" customHeight="1">
      <c r="A14" s="122"/>
      <c r="B14" s="27" t="s">
        <v>55</v>
      </c>
      <c r="C14" s="27" t="s">
        <v>55</v>
      </c>
      <c r="D14" s="27" t="s">
        <v>55</v>
      </c>
      <c r="E14" s="27" t="s">
        <v>55</v>
      </c>
      <c r="F14" s="123" t="s">
        <v>2</v>
      </c>
      <c r="G14" s="24" t="s">
        <v>55</v>
      </c>
      <c r="H14" s="27" t="s">
        <v>55</v>
      </c>
      <c r="I14" s="27" t="s">
        <v>55</v>
      </c>
      <c r="J14" s="27" t="s">
        <v>55</v>
      </c>
      <c r="K14" s="120" t="s">
        <v>2</v>
      </c>
    </row>
    <row r="15" spans="1:11" ht="14.25">
      <c r="A15" s="122"/>
      <c r="B15" s="26" t="s">
        <v>40</v>
      </c>
      <c r="C15" s="26" t="s">
        <v>33</v>
      </c>
      <c r="D15" s="26" t="s">
        <v>41</v>
      </c>
      <c r="E15" s="26" t="s">
        <v>34</v>
      </c>
      <c r="F15" s="123"/>
      <c r="G15" s="83" t="s">
        <v>40</v>
      </c>
      <c r="H15" s="26" t="s">
        <v>33</v>
      </c>
      <c r="I15" s="26" t="s">
        <v>41</v>
      </c>
      <c r="J15" s="26" t="s">
        <v>34</v>
      </c>
      <c r="K15" s="120"/>
    </row>
    <row r="16" spans="1:11" ht="14.25">
      <c r="A16" s="31" t="s">
        <v>8</v>
      </c>
      <c r="B16" s="23">
        <v>81475.04000000001</v>
      </c>
      <c r="C16" s="23">
        <v>70721.42</v>
      </c>
      <c r="D16" s="23">
        <f>B16/'kursy euro'!$B$4</f>
        <v>18819.88358126213</v>
      </c>
      <c r="E16" s="23">
        <f>C16/'kursy euro'!$B$3</f>
        <v>16596.207730035432</v>
      </c>
      <c r="F16" s="89">
        <f>(B16/C16)*100</f>
        <v>115.20560531731405</v>
      </c>
      <c r="G16" s="86">
        <v>81475.04000000001</v>
      </c>
      <c r="H16" s="23">
        <v>70721.42</v>
      </c>
      <c r="I16" s="23">
        <f>G16/'kursy euro'!$B$4</f>
        <v>18819.88358126213</v>
      </c>
      <c r="J16" s="23">
        <f>H16/'kursy euro'!$B$3</f>
        <v>16596.207730035432</v>
      </c>
      <c r="K16" s="33">
        <f>(G16/H16)*100</f>
        <v>115.20560531731405</v>
      </c>
    </row>
    <row r="17" spans="1:11" ht="14.25">
      <c r="A17" s="28" t="s">
        <v>9</v>
      </c>
      <c r="B17" s="21">
        <v>29590.24</v>
      </c>
      <c r="C17" s="21">
        <v>29933.62</v>
      </c>
      <c r="D17" s="21">
        <f>B17/'kursy euro'!$B$4</f>
        <v>6835.036496350365</v>
      </c>
      <c r="E17" s="21">
        <f>C17/'kursy euro'!$B$3</f>
        <v>7024.527726280712</v>
      </c>
      <c r="F17" s="98">
        <f aca="true" t="shared" si="2" ref="F17:F28">(B17/C17)*100</f>
        <v>98.8528617654664</v>
      </c>
      <c r="G17" s="87">
        <v>29590.24</v>
      </c>
      <c r="H17" s="21">
        <v>29933.62</v>
      </c>
      <c r="I17" s="21">
        <f>G17/'kursy euro'!$B$4</f>
        <v>6835.036496350365</v>
      </c>
      <c r="J17" s="21">
        <f>H17/'kursy euro'!$B$3</f>
        <v>7024.527726280712</v>
      </c>
      <c r="K17" s="33">
        <f aca="true" t="shared" si="3" ref="K17:K28">(G17/H17)*100</f>
        <v>98.8528617654664</v>
      </c>
    </row>
    <row r="18" spans="1:11" ht="14.25">
      <c r="A18" s="31" t="s">
        <v>10</v>
      </c>
      <c r="B18" s="23">
        <v>51884.8</v>
      </c>
      <c r="C18" s="23">
        <v>40787.8</v>
      </c>
      <c r="D18" s="23">
        <f>B18/'kursy euro'!$B$4</f>
        <v>11984.847084911762</v>
      </c>
      <c r="E18" s="23">
        <f>C18/'kursy euro'!$B$3</f>
        <v>9571.680003754722</v>
      </c>
      <c r="F18" s="89">
        <f t="shared" si="2"/>
        <v>127.20666473798539</v>
      </c>
      <c r="G18" s="86">
        <v>51884.8</v>
      </c>
      <c r="H18" s="23">
        <v>40787.8</v>
      </c>
      <c r="I18" s="23">
        <f>G18/'kursy euro'!$B$4</f>
        <v>11984.847084911762</v>
      </c>
      <c r="J18" s="23">
        <f>H18/'kursy euro'!$B$3</f>
        <v>9571.680003754722</v>
      </c>
      <c r="K18" s="33">
        <f t="shared" si="3"/>
        <v>127.20666473798539</v>
      </c>
    </row>
    <row r="19" spans="1:11" ht="14.25">
      <c r="A19" s="28" t="s">
        <v>11</v>
      </c>
      <c r="B19" s="21">
        <v>24888.86</v>
      </c>
      <c r="C19" s="21">
        <v>20996.33</v>
      </c>
      <c r="D19" s="21">
        <f>B19/'kursy euro'!$B$4</f>
        <v>5749.066802180541</v>
      </c>
      <c r="E19" s="21">
        <f>C19/'kursy euro'!$B$3</f>
        <v>4927.212353037806</v>
      </c>
      <c r="F19" s="98">
        <f t="shared" si="2"/>
        <v>118.53909707077379</v>
      </c>
      <c r="G19" s="87">
        <v>24888.86</v>
      </c>
      <c r="H19" s="21">
        <v>20996.33</v>
      </c>
      <c r="I19" s="21">
        <f>G19/'kursy euro'!$B$4</f>
        <v>5749.066802180541</v>
      </c>
      <c r="J19" s="21">
        <f>H19/'kursy euro'!$B$3</f>
        <v>4927.212353037806</v>
      </c>
      <c r="K19" s="33">
        <f t="shared" si="3"/>
        <v>118.53909707077379</v>
      </c>
    </row>
    <row r="20" spans="1:11" ht="14.25">
      <c r="A20" s="31" t="s">
        <v>27</v>
      </c>
      <c r="B20" s="23">
        <v>883.34</v>
      </c>
      <c r="C20" s="23">
        <v>162.54</v>
      </c>
      <c r="D20" s="23">
        <f>B20/'kursy euro'!$B$4</f>
        <v>204.0423172872586</v>
      </c>
      <c r="E20" s="23">
        <f>C20/'kursy euro'!$B$3</f>
        <v>38.14328960645812</v>
      </c>
      <c r="F20" s="89">
        <f t="shared" si="2"/>
        <v>543.4600713670482</v>
      </c>
      <c r="G20" s="86">
        <v>883.34</v>
      </c>
      <c r="H20" s="23">
        <v>162.54</v>
      </c>
      <c r="I20" s="23">
        <f>G20/'kursy euro'!$B$4</f>
        <v>204.0423172872586</v>
      </c>
      <c r="J20" s="23">
        <f>H20/'kursy euro'!$B$3</f>
        <v>38.14328960645812</v>
      </c>
      <c r="K20" s="33">
        <f t="shared" si="3"/>
        <v>543.4600713670482</v>
      </c>
    </row>
    <row r="21" spans="1:11" ht="14.25">
      <c r="A21" s="28" t="s">
        <v>29</v>
      </c>
      <c r="B21" s="21">
        <v>23368.4</v>
      </c>
      <c r="C21" s="21">
        <v>18417.69</v>
      </c>
      <c r="D21" s="21">
        <f>B21/'kursy euro'!$B$4</f>
        <v>5397.856416889957</v>
      </c>
      <c r="E21" s="21">
        <f>C21/'kursy euro'!$B$3</f>
        <v>4322.082463098115</v>
      </c>
      <c r="F21" s="98">
        <f t="shared" si="2"/>
        <v>126.880189643761</v>
      </c>
      <c r="G21" s="87">
        <v>23368.4</v>
      </c>
      <c r="H21" s="21">
        <v>18417.69</v>
      </c>
      <c r="I21" s="21">
        <f>G21/'kursy euro'!$B$4</f>
        <v>5397.856416889957</v>
      </c>
      <c r="J21" s="21">
        <f>H21/'kursy euro'!$B$3</f>
        <v>4322.082463098115</v>
      </c>
      <c r="K21" s="33">
        <f t="shared" si="3"/>
        <v>126.880189643761</v>
      </c>
    </row>
    <row r="22" spans="1:11" ht="14.25">
      <c r="A22" s="31" t="s">
        <v>26</v>
      </c>
      <c r="B22" s="23">
        <v>23368.4</v>
      </c>
      <c r="C22" s="23">
        <v>18417.69</v>
      </c>
      <c r="D22" s="23">
        <f>B22/'kursy euro'!$B$4</f>
        <v>5397.856416889957</v>
      </c>
      <c r="E22" s="23">
        <f>C22/'kursy euro'!$B$3</f>
        <v>4322.082463098115</v>
      </c>
      <c r="F22" s="89">
        <f t="shared" si="2"/>
        <v>126.880189643761</v>
      </c>
      <c r="G22" s="86">
        <v>23368.4</v>
      </c>
      <c r="H22" s="23">
        <v>18417.69</v>
      </c>
      <c r="I22" s="23">
        <f>G22/'kursy euro'!$B$4</f>
        <v>5397.856416889957</v>
      </c>
      <c r="J22" s="23">
        <f>H22/'kursy euro'!$B$3</f>
        <v>4322.082463098115</v>
      </c>
      <c r="K22" s="33">
        <f t="shared" si="3"/>
        <v>126.880189643761</v>
      </c>
    </row>
    <row r="23" spans="1:11" ht="14.25">
      <c r="A23" s="28" t="s">
        <v>30</v>
      </c>
      <c r="B23" s="21">
        <v>0</v>
      </c>
      <c r="C23" s="21">
        <v>0</v>
      </c>
      <c r="D23" s="21">
        <f>B23/'kursy euro'!$B$4</f>
        <v>0</v>
      </c>
      <c r="E23" s="21">
        <f>C23/'kursy euro'!$B$3</f>
        <v>0</v>
      </c>
      <c r="F23" s="98" t="s">
        <v>58</v>
      </c>
      <c r="G23" s="87">
        <v>0</v>
      </c>
      <c r="H23" s="21">
        <v>0</v>
      </c>
      <c r="I23" s="21">
        <f>G23/'kursy euro'!$B$4</f>
        <v>0</v>
      </c>
      <c r="J23" s="21">
        <f>H23/'kursy euro'!$B$3</f>
        <v>0</v>
      </c>
      <c r="K23" s="33" t="s">
        <v>58</v>
      </c>
    </row>
    <row r="24" spans="1:11" ht="14.25">
      <c r="A24" s="31" t="s">
        <v>12</v>
      </c>
      <c r="B24" s="23">
        <v>45879.21</v>
      </c>
      <c r="C24" s="23">
        <v>36636.96</v>
      </c>
      <c r="D24" s="23">
        <f>B24/'kursy euro'!$B$4</f>
        <v>10597.618497643905</v>
      </c>
      <c r="E24" s="23">
        <f>C24/'kursy euro'!$B$3</f>
        <v>8597.601670851618</v>
      </c>
      <c r="F24" s="89">
        <f t="shared" si="2"/>
        <v>125.22657447561151</v>
      </c>
      <c r="G24" s="86">
        <v>45879.21</v>
      </c>
      <c r="H24" s="23">
        <v>36636.96</v>
      </c>
      <c r="I24" s="23">
        <f>G24/'kursy euro'!$B$4</f>
        <v>10597.618497643905</v>
      </c>
      <c r="J24" s="23">
        <f>H24/'kursy euro'!$B$3</f>
        <v>8597.601670851618</v>
      </c>
      <c r="K24" s="33">
        <f t="shared" si="3"/>
        <v>125.22657447561151</v>
      </c>
    </row>
    <row r="25" spans="1:11" ht="14.25">
      <c r="A25" s="28" t="s">
        <v>13</v>
      </c>
      <c r="B25" s="21">
        <v>3069.93</v>
      </c>
      <c r="C25" s="21">
        <v>4733.55</v>
      </c>
      <c r="D25" s="21">
        <f>B25/'kursy euro'!$B$4</f>
        <v>709.1217776956481</v>
      </c>
      <c r="E25" s="21">
        <f>C25/'kursy euro'!$B$3</f>
        <v>1110.8229882899584</v>
      </c>
      <c r="F25" s="98">
        <f t="shared" si="2"/>
        <v>64.85470735494502</v>
      </c>
      <c r="G25" s="87">
        <v>3069.93</v>
      </c>
      <c r="H25" s="21">
        <v>4733.55</v>
      </c>
      <c r="I25" s="21">
        <f>G25/'kursy euro'!$B$4</f>
        <v>709.1217776956481</v>
      </c>
      <c r="J25" s="21">
        <f>H25/'kursy euro'!$B$3</f>
        <v>1110.8229882899584</v>
      </c>
      <c r="K25" s="33">
        <f t="shared" si="3"/>
        <v>64.85470735494502</v>
      </c>
    </row>
    <row r="26" spans="1:11" ht="14.25">
      <c r="A26" s="31" t="s">
        <v>14</v>
      </c>
      <c r="B26" s="23">
        <v>42809.28</v>
      </c>
      <c r="C26" s="23">
        <v>31903.41</v>
      </c>
      <c r="D26" s="23">
        <f>B26/'kursy euro'!$B$4</f>
        <v>9888.496719948258</v>
      </c>
      <c r="E26" s="23">
        <f>C26/'kursy euro'!$B$3</f>
        <v>7486.778682561659</v>
      </c>
      <c r="F26" s="89">
        <f t="shared" si="2"/>
        <v>134.18402609626995</v>
      </c>
      <c r="G26" s="86">
        <v>42809.28</v>
      </c>
      <c r="H26" s="23">
        <v>31903.41</v>
      </c>
      <c r="I26" s="23">
        <f>G26/'kursy euro'!$B$4</f>
        <v>9888.496719948258</v>
      </c>
      <c r="J26" s="23">
        <f>H26/'kursy euro'!$B$3</f>
        <v>7486.778682561659</v>
      </c>
      <c r="K26" s="33">
        <f t="shared" si="3"/>
        <v>134.18402609626995</v>
      </c>
    </row>
    <row r="27" spans="1:11" ht="14.25">
      <c r="A27" s="28" t="s">
        <v>15</v>
      </c>
      <c r="B27" s="21">
        <v>35595.83</v>
      </c>
      <c r="C27" s="21">
        <v>34084.46</v>
      </c>
      <c r="D27" s="21">
        <f>B27/'kursy euro'!$B$4</f>
        <v>8222.26508361822</v>
      </c>
      <c r="E27" s="21">
        <f>C27/'kursy euro'!$B$3</f>
        <v>7998.606059183817</v>
      </c>
      <c r="F27" s="98">
        <f t="shared" si="2"/>
        <v>104.43419083066007</v>
      </c>
      <c r="G27" s="87">
        <v>35595.83</v>
      </c>
      <c r="H27" s="21">
        <v>34084.46</v>
      </c>
      <c r="I27" s="21">
        <f>G27/'kursy euro'!$B$4</f>
        <v>8222.26508361822</v>
      </c>
      <c r="J27" s="21">
        <f>H27/'kursy euro'!$B$3</f>
        <v>7998.606059183817</v>
      </c>
      <c r="K27" s="33">
        <f t="shared" si="3"/>
        <v>104.43419083066007</v>
      </c>
    </row>
    <row r="28" spans="1:11" ht="14.25">
      <c r="A28" s="31" t="s">
        <v>16</v>
      </c>
      <c r="B28" s="23">
        <v>28200</v>
      </c>
      <c r="C28" s="23">
        <v>28200</v>
      </c>
      <c r="D28" s="23">
        <f>B28/'kursy euro'!$B$4</f>
        <v>6513.905571468169</v>
      </c>
      <c r="E28" s="23">
        <f>C28/'kursy euro'!$B$3</f>
        <v>6617.6988243024425</v>
      </c>
      <c r="F28" s="89">
        <f t="shared" si="2"/>
        <v>100</v>
      </c>
      <c r="G28" s="86">
        <v>28200</v>
      </c>
      <c r="H28" s="23">
        <v>28200</v>
      </c>
      <c r="I28" s="23">
        <f>G28/'kursy euro'!$B$4</f>
        <v>6513.905571468169</v>
      </c>
      <c r="J28" s="23">
        <f>H28/'kursy euro'!$B$3</f>
        <v>6617.6988243024425</v>
      </c>
      <c r="K28" s="33">
        <f t="shared" si="3"/>
        <v>100</v>
      </c>
    </row>
    <row r="29" spans="2:7" ht="14.25">
      <c r="B29" s="16"/>
      <c r="G29" t="s">
        <v>32</v>
      </c>
    </row>
    <row r="32" spans="1:17" ht="14.25">
      <c r="A32" s="1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s="17" customFormat="1" ht="14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s="17" customFormat="1" ht="14.2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s="17" customFormat="1" ht="14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s="18" customFormat="1" ht="12.75">
      <c r="A36" s="50"/>
      <c r="B36" s="51"/>
      <c r="C36" s="51"/>
      <c r="D36" s="51"/>
      <c r="E36" s="51"/>
      <c r="F36" s="51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4.25">
      <c r="A37" s="50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4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14.25">
      <c r="A40" s="15" t="s">
        <v>37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s="18" customFormat="1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s="18" customFormat="1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s="18" customFormat="1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="18" customFormat="1" ht="12.75"/>
    <row r="45" s="18" customFormat="1" ht="12.75"/>
    <row r="46" s="18" customFormat="1" ht="12.75"/>
    <row r="47" s="18" customFormat="1" ht="12.75"/>
  </sheetData>
  <sheetProtection/>
  <mergeCells count="6">
    <mergeCell ref="A3:A4"/>
    <mergeCell ref="F3:F4"/>
    <mergeCell ref="F14:F15"/>
    <mergeCell ref="A14:A15"/>
    <mergeCell ref="K3:K4"/>
    <mergeCell ref="K14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4" sqref="D4"/>
    </sheetView>
  </sheetViews>
  <sheetFormatPr defaultColWidth="8.796875" defaultRowHeight="14.25"/>
  <cols>
    <col min="2" max="2" width="20.5" style="0" customWidth="1"/>
    <col min="3" max="3" width="20.09765625" style="0" customWidth="1"/>
    <col min="4" max="4" width="19.3984375" style="0" bestFit="1" customWidth="1"/>
  </cols>
  <sheetData>
    <row r="1" spans="1:4" ht="14.25">
      <c r="A1" s="128"/>
      <c r="B1" s="9" t="s">
        <v>1</v>
      </c>
      <c r="C1" s="69" t="s">
        <v>0</v>
      </c>
      <c r="D1" s="67" t="s">
        <v>0</v>
      </c>
    </row>
    <row r="2" spans="1:4" ht="15" thickBot="1">
      <c r="A2" s="128"/>
      <c r="B2" s="10" t="s">
        <v>52</v>
      </c>
      <c r="C2" s="70" t="s">
        <v>53</v>
      </c>
      <c r="D2" s="68" t="s">
        <v>54</v>
      </c>
    </row>
    <row r="3" spans="1:4" ht="15" thickBot="1">
      <c r="A3" s="8">
        <v>2012</v>
      </c>
      <c r="B3" s="71">
        <v>4.2613</v>
      </c>
      <c r="C3" s="73">
        <v>4.2741</v>
      </c>
      <c r="D3" s="75">
        <v>4.2246</v>
      </c>
    </row>
    <row r="4" spans="1:4" ht="15" thickBot="1">
      <c r="A4" s="8">
        <v>2013</v>
      </c>
      <c r="B4" s="72">
        <v>4.3292</v>
      </c>
      <c r="C4" s="74">
        <v>4.2541</v>
      </c>
      <c r="D4" s="76">
        <v>4.214</v>
      </c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="96" zoomScaleNormal="96" zoomScalePageLayoutView="0" workbookViewId="0" topLeftCell="A1">
      <selection activeCell="D21" sqref="D21"/>
    </sheetView>
  </sheetViews>
  <sheetFormatPr defaultColWidth="8.796875" defaultRowHeight="14.25"/>
  <cols>
    <col min="1" max="1" width="34.09765625" style="0" customWidth="1"/>
    <col min="2" max="2" width="11.8984375" style="0" customWidth="1"/>
    <col min="3" max="4" width="9.09765625" style="0" bestFit="1" customWidth="1"/>
    <col min="5" max="5" width="13.09765625" style="0" bestFit="1" customWidth="1"/>
    <col min="6" max="6" width="8.5" style="0" customWidth="1"/>
    <col min="7" max="7" width="22.59765625" style="0" customWidth="1"/>
  </cols>
  <sheetData>
    <row r="1" spans="1:11" ht="31.5" customHeight="1">
      <c r="A1" s="133" t="s">
        <v>45</v>
      </c>
      <c r="B1" s="133"/>
      <c r="C1" s="133"/>
      <c r="D1" s="133"/>
      <c r="E1" s="133"/>
      <c r="F1" s="5"/>
      <c r="G1" s="43"/>
      <c r="H1" s="43"/>
      <c r="I1" s="43"/>
      <c r="J1" s="43"/>
      <c r="K1" s="43"/>
    </row>
    <row r="2" spans="7:11" ht="14.25" customHeight="1">
      <c r="G2" s="43"/>
      <c r="H2" s="43"/>
      <c r="I2" s="43"/>
      <c r="J2" s="43"/>
      <c r="K2" s="43"/>
    </row>
    <row r="3" spans="1:9" ht="14.25" customHeight="1">
      <c r="A3" s="131"/>
      <c r="B3" s="82" t="s">
        <v>53</v>
      </c>
      <c r="C3" s="24" t="s">
        <v>53</v>
      </c>
      <c r="D3" s="78" t="s">
        <v>57</v>
      </c>
      <c r="E3" s="90" t="s">
        <v>57</v>
      </c>
      <c r="F3" s="43"/>
      <c r="G3" s="43"/>
      <c r="H3" s="43"/>
      <c r="I3" s="43"/>
    </row>
    <row r="4" spans="1:9" ht="15" customHeight="1">
      <c r="A4" s="132"/>
      <c r="B4" s="92">
        <v>2013</v>
      </c>
      <c r="C4" s="25">
        <v>2012</v>
      </c>
      <c r="D4" s="81">
        <v>2013</v>
      </c>
      <c r="E4" s="91">
        <v>2012</v>
      </c>
      <c r="F4" s="43"/>
      <c r="G4" s="43"/>
      <c r="H4" s="43"/>
      <c r="I4" s="43"/>
    </row>
    <row r="5" spans="1:9" ht="15" customHeight="1">
      <c r="A5" s="93" t="s">
        <v>21</v>
      </c>
      <c r="B5" s="113">
        <f>'wybrane dane - LUG SA'!B9/'wybrane dane - LUG SA'!B5</f>
        <v>-1.104662226450999</v>
      </c>
      <c r="C5" s="113">
        <f>'wybrane dane - LUG SA'!C9/'wybrane dane - LUG SA'!C5</f>
        <v>-1.5929418103448274</v>
      </c>
      <c r="D5" s="100">
        <f>'wybrane dane - LUG SA'!G9/'wybrane dane - LUG SA'!G5</f>
        <v>-1.1699735142419032</v>
      </c>
      <c r="E5" s="104">
        <f>'wybrane dane - LUG SA'!H9/'wybrane dane - LUG SA'!H5</f>
        <v>-1.2718275008837043</v>
      </c>
      <c r="F5" s="43"/>
      <c r="G5" s="43"/>
      <c r="H5" s="43"/>
      <c r="I5" s="43"/>
    </row>
    <row r="6" spans="1:9" ht="14.25" customHeight="1">
      <c r="A6" s="94" t="s">
        <v>23</v>
      </c>
      <c r="B6" s="112">
        <f>'wybrane dane - LUG SA'!B11/'wybrane dane - LUG SA'!B5</f>
        <v>-1.0174119885823025</v>
      </c>
      <c r="C6" s="112">
        <f>'wybrane dane - LUG SA'!C11/'wybrane dane - LUG SA'!C5</f>
        <v>-1.5105962643678161</v>
      </c>
      <c r="D6" s="101">
        <f>'wybrane dane - LUG SA'!G11/'wybrane dane - LUG SA'!G5</f>
        <v>-1.0847544259095765</v>
      </c>
      <c r="E6" s="105">
        <f>'wybrane dane - LUG SA'!H11/'wybrane dane - LUG SA'!H5</f>
        <v>-1.19079179922234</v>
      </c>
      <c r="F6" s="43"/>
      <c r="G6" s="43"/>
      <c r="H6" s="43"/>
      <c r="I6" s="43"/>
    </row>
    <row r="7" spans="1:9" ht="15" customHeight="1">
      <c r="A7" s="93" t="s">
        <v>22</v>
      </c>
      <c r="B7" s="113">
        <f>'wybrane dane - LUG SA'!B13/'wybrane dane - LUG SA'!B5</f>
        <v>5.5536631779257855</v>
      </c>
      <c r="C7" s="113">
        <f>'wybrane dane - LUG SA'!C13/'wybrane dane - LUG SA'!C5</f>
        <v>-1.6020114942528736</v>
      </c>
      <c r="D7" s="100">
        <f>'wybrane dane - LUG SA'!G13/'wybrane dane - LUG SA'!G5</f>
        <v>2.0951628641791737</v>
      </c>
      <c r="E7" s="104">
        <f>'wybrane dane - LUG SA'!H13/'wybrane dane - LUG SA'!H5</f>
        <v>-1.2739042064333688</v>
      </c>
      <c r="F7" s="43"/>
      <c r="G7" s="43"/>
      <c r="H7" s="43"/>
      <c r="I7" s="43"/>
    </row>
    <row r="8" spans="1:9" ht="15" customHeight="1">
      <c r="A8" s="94" t="s">
        <v>35</v>
      </c>
      <c r="B8" s="112">
        <f>'wybrane dane - LUG SA'!B13/('wybrane dane - LUG SA'!B16-('wybrane dane - LUG SA'!B25+'wybrane dane - LUG SA'!B26))</f>
        <v>0.01860118715657962</v>
      </c>
      <c r="C8" s="112">
        <f>'wybrane dane - LUG SA'!C13/('wybrane dane - LUG SA'!C16-('wybrane dane - LUG SA'!C25+'wybrane dane - LUG SA'!C26))</f>
        <v>-0.00620632913374048</v>
      </c>
      <c r="D8" s="101">
        <f>'wybrane dane - LUG SA'!G13/('wybrane dane - LUG SA'!G16-('wybrane dane - LUG SA'!G25+'wybrane dane - LUG SA'!G26))</f>
        <v>0.014369400347619025</v>
      </c>
      <c r="E8" s="105">
        <f>'wybrane dane - LUG SA'!H13/('wybrane dane - LUG SA'!H16-('wybrane dane - LUG SA'!H25+'wybrane dane - LUG SA'!H26))</f>
        <v>-0.010029970586035412</v>
      </c>
      <c r="F8" s="43"/>
      <c r="G8" s="43"/>
      <c r="H8" s="43"/>
      <c r="I8" s="43"/>
    </row>
    <row r="9" spans="1:9" ht="15" customHeight="1">
      <c r="A9" s="95" t="s">
        <v>36</v>
      </c>
      <c r="B9" s="113">
        <f>'wybrane dane - LUG SA'!B13/'wybrane dane - LUG SA'!B16</f>
        <v>0.01837983844862311</v>
      </c>
      <c r="C9" s="113">
        <f>'wybrane dane - LUG SA'!C13/'wybrane dane - LUG SA'!C16</f>
        <v>-0.005786177393041668</v>
      </c>
      <c r="D9" s="100">
        <f>'wybrane dane - LUG SA'!G13/'wybrane dane - LUG SA'!G16</f>
        <v>0.014198408669814729</v>
      </c>
      <c r="E9" s="116">
        <f>'wybrane dane - LUG SA'!H13/'wybrane dane - LUG SA'!H16</f>
        <v>-0.009350968633339929</v>
      </c>
      <c r="F9" s="43"/>
      <c r="G9" s="43"/>
      <c r="H9" s="43"/>
      <c r="I9" s="43"/>
    </row>
    <row r="10" spans="1:9" ht="15" customHeight="1">
      <c r="A10" s="94" t="s">
        <v>24</v>
      </c>
      <c r="B10" s="112">
        <f>'wybrane dane - LUG SA'!B18/'wybrane dane - LUG SA'!B26</f>
        <v>6.609367316833306</v>
      </c>
      <c r="C10" s="112">
        <f>'wybrane dane - LUG SA'!C18/'wybrane dane - LUG SA'!C26</f>
        <v>0.6840710525380621</v>
      </c>
      <c r="D10" s="101">
        <f>'wybrane dane - LUG SA'!G18/'wybrane dane - LUG SA'!G26</f>
        <v>6.609367316833306</v>
      </c>
      <c r="E10" s="117">
        <f>'wybrane dane - LUG SA'!H18/'wybrane dane - LUG SA'!H26</f>
        <v>0.6840710525380621</v>
      </c>
      <c r="F10" s="43"/>
      <c r="G10" s="43"/>
      <c r="H10" s="43"/>
      <c r="I10" s="43"/>
    </row>
    <row r="11" spans="1:9" ht="15" customHeight="1">
      <c r="A11" s="93" t="s">
        <v>25</v>
      </c>
      <c r="B11" s="113">
        <f>'wybrane dane - LUG SA'!B24/'wybrane dane - LUG SA'!B16</f>
        <v>0.011900023553802805</v>
      </c>
      <c r="C11" s="113">
        <f>'wybrane dane - LUG SA'!C24/'wybrane dane - LUG SA'!C16</f>
        <v>0.06769730248669406</v>
      </c>
      <c r="D11" s="100">
        <f>'wybrane dane - LUG SA'!G24/'wybrane dane - LUG SA'!G16</f>
        <v>0.011900023553802805</v>
      </c>
      <c r="E11" s="116">
        <f>'wybrane dane - LUG SA'!H24/'wybrane dane - LUG SA'!H16</f>
        <v>0.06769730248669406</v>
      </c>
      <c r="F11" s="43"/>
      <c r="G11" s="43"/>
      <c r="H11" s="43"/>
      <c r="I11" s="43"/>
    </row>
    <row r="12" spans="7:11" ht="14.25" customHeight="1">
      <c r="G12" s="43"/>
      <c r="H12" s="43"/>
      <c r="I12" s="43"/>
      <c r="J12" s="43"/>
      <c r="K12" s="43"/>
    </row>
    <row r="13" spans="1:11" ht="33" customHeight="1">
      <c r="A13" s="133" t="s">
        <v>46</v>
      </c>
      <c r="B13" s="133"/>
      <c r="C13" s="133"/>
      <c r="D13" s="133"/>
      <c r="E13" s="133"/>
      <c r="G13" s="43"/>
      <c r="H13" s="43"/>
      <c r="I13" s="43"/>
      <c r="J13" s="43"/>
      <c r="K13" s="43"/>
    </row>
    <row r="14" spans="7:11" ht="14.25" customHeight="1">
      <c r="G14" s="43"/>
      <c r="H14" s="43"/>
      <c r="I14" s="43"/>
      <c r="J14" s="43"/>
      <c r="K14" s="43"/>
    </row>
    <row r="15" spans="1:9" ht="14.25" customHeight="1">
      <c r="A15" s="131"/>
      <c r="B15" s="82" t="s">
        <v>53</v>
      </c>
      <c r="C15" s="24" t="s">
        <v>53</v>
      </c>
      <c r="D15" s="78" t="s">
        <v>57</v>
      </c>
      <c r="E15" s="90" t="s">
        <v>57</v>
      </c>
      <c r="F15" s="43"/>
      <c r="G15" s="43"/>
      <c r="H15" s="43"/>
      <c r="I15" s="43"/>
    </row>
    <row r="16" spans="1:9" ht="15" customHeight="1">
      <c r="A16" s="132"/>
      <c r="B16" s="92">
        <v>2013</v>
      </c>
      <c r="C16" s="25">
        <v>2012</v>
      </c>
      <c r="D16" s="81">
        <v>2013</v>
      </c>
      <c r="E16" s="91">
        <v>2012</v>
      </c>
      <c r="F16" s="43"/>
      <c r="G16" s="43"/>
      <c r="H16" s="43"/>
      <c r="I16" s="43"/>
    </row>
    <row r="17" spans="1:9" ht="15" customHeight="1">
      <c r="A17" s="93" t="s">
        <v>21</v>
      </c>
      <c r="B17" s="113">
        <f>'wybrane dane - skonsolidowane'!B9/'wybrane dane - skonsolidowane'!B5</f>
        <v>0.01248671044007609</v>
      </c>
      <c r="C17" s="113">
        <f>'wybrane dane - skonsolidowane'!C9/'wybrane dane - skonsolidowane'!C5</f>
        <v>0.037440503039922</v>
      </c>
      <c r="D17" s="100">
        <f>'wybrane dane - skonsolidowane'!G9/'wybrane dane - skonsolidowane'!G5</f>
        <v>0.020790249100259863</v>
      </c>
      <c r="E17" s="104">
        <f>'wybrane dane - skonsolidowane'!H9/'wybrane dane - skonsolidowane'!H5</f>
        <v>0.032474424438203406</v>
      </c>
      <c r="F17" s="43"/>
      <c r="G17" s="43"/>
      <c r="H17" s="43"/>
      <c r="I17" s="43"/>
    </row>
    <row r="18" spans="1:9" ht="14.25" customHeight="1">
      <c r="A18" s="94" t="s">
        <v>23</v>
      </c>
      <c r="B18" s="112">
        <f>'wybrane dane - skonsolidowane'!B11/'wybrane dane - skonsolidowane'!B5</f>
        <v>0.04366431287709917</v>
      </c>
      <c r="C18" s="112">
        <f>'wybrane dane - skonsolidowane'!C11/'wybrane dane - skonsolidowane'!C5</f>
        <v>0.06856110903683117</v>
      </c>
      <c r="D18" s="101">
        <f>'wybrane dane - skonsolidowane'!G11/'wybrane dane - skonsolidowane'!G5</f>
        <v>0.05382718465603288</v>
      </c>
      <c r="E18" s="105">
        <f>'wybrane dane - skonsolidowane'!H11/'wybrane dane - skonsolidowane'!H5</f>
        <v>0.069667724976306</v>
      </c>
      <c r="F18" s="43"/>
      <c r="G18" s="43"/>
      <c r="H18" s="43"/>
      <c r="I18" s="43"/>
    </row>
    <row r="19" spans="1:9" ht="14.25" customHeight="1">
      <c r="A19" s="93" t="s">
        <v>22</v>
      </c>
      <c r="B19" s="113">
        <f>'wybrane dane - skonsolidowane'!B13/'wybrane dane - skonsolidowane'!B5</f>
        <v>0.009669576469517835</v>
      </c>
      <c r="C19" s="113">
        <f>'wybrane dane - skonsolidowane'!C13/'wybrane dane - skonsolidowane'!C5</f>
        <v>0.03439219758123055</v>
      </c>
      <c r="D19" s="100">
        <f>'wybrane dane - skonsolidowane'!G13/'wybrane dane - skonsolidowane'!G5</f>
        <v>0.012099466136064628</v>
      </c>
      <c r="E19" s="104">
        <f>'wybrane dane - skonsolidowane'!H13/'wybrane dane - skonsolidowane'!H5</f>
        <v>0.026175642143230475</v>
      </c>
      <c r="F19" s="43"/>
      <c r="G19" s="43"/>
      <c r="H19" s="43"/>
      <c r="I19" s="43"/>
    </row>
    <row r="20" spans="1:9" ht="15.75">
      <c r="A20" s="94" t="s">
        <v>35</v>
      </c>
      <c r="B20" s="112">
        <f>'wybrane dane - skonsolidowane'!B13/('wybrane dane - skonsolidowane'!B16-('wybrane dane - skonsolidowane'!B25+'wybrane dane - skonsolidowane'!B26))</f>
        <v>0.005920307950919935</v>
      </c>
      <c r="C20" s="112">
        <f>'wybrane dane - skonsolidowane'!C13/('wybrane dane - skonsolidowane'!C16-('wybrane dane - skonsolidowane'!C25+'wybrane dane - skonsolidowane'!C26))</f>
        <v>0.022047043865225678</v>
      </c>
      <c r="D20" s="101">
        <f>'wybrane dane - skonsolidowane'!G13/('wybrane dane - skonsolidowane'!G16-('wybrane dane - skonsolidowane'!G25+'wybrane dane - skonsolidowane'!G26))</f>
        <v>0.014349448265777364</v>
      </c>
      <c r="E20" s="105">
        <f>'wybrane dane - skonsolidowane'!H13/('wybrane dane - skonsolidowane'!H16-('wybrane dane - skonsolidowane'!H25+'wybrane dane - skonsolidowane'!H26))</f>
        <v>0.029960480007340355</v>
      </c>
      <c r="F20" s="43"/>
      <c r="G20" s="43"/>
      <c r="H20" s="43"/>
      <c r="I20" s="43"/>
    </row>
    <row r="21" spans="1:9" ht="14.25" customHeight="1">
      <c r="A21" s="93" t="s">
        <v>36</v>
      </c>
      <c r="B21" s="113">
        <f>'wybrane dane - skonsolidowane'!B13/'wybrane dane - skonsolidowane'!B16</f>
        <v>0.002718550769433002</v>
      </c>
      <c r="C21" s="113">
        <f>'wybrane dane - skonsolidowane'!C13/'wybrane dane - skonsolidowane'!C16</f>
        <v>0.011471975649112152</v>
      </c>
      <c r="D21" s="100">
        <f>'wybrane dane - skonsolidowane'!G13/'wybrane dane - skonsolidowane'!G16</f>
        <v>0.006589134205055419</v>
      </c>
      <c r="E21" s="104">
        <f>'wybrane dane - skonsolidowane'!H13/'wybrane dane - skonsolidowane'!H16</f>
        <v>0.015589659057287033</v>
      </c>
      <c r="F21" s="43"/>
      <c r="G21" s="43"/>
      <c r="H21" s="43"/>
      <c r="I21" s="43"/>
    </row>
    <row r="22" spans="1:9" ht="14.25" customHeight="1">
      <c r="A22" s="94" t="s">
        <v>24</v>
      </c>
      <c r="B22" s="112">
        <f>'wybrane dane - skonsolidowane'!B18/'wybrane dane - skonsolidowane'!B26</f>
        <v>1.2459639806185347</v>
      </c>
      <c r="C22" s="112">
        <f>'wybrane dane - skonsolidowane'!C18/'wybrane dane - skonsolidowane'!C26</f>
        <v>1.3590771316193693</v>
      </c>
      <c r="D22" s="101">
        <f>B22</f>
        <v>1.2459639806185347</v>
      </c>
      <c r="E22" s="102">
        <f>C22</f>
        <v>1.3590771316193693</v>
      </c>
      <c r="F22" s="43"/>
      <c r="G22" s="43"/>
      <c r="H22" s="43"/>
      <c r="I22" s="43"/>
    </row>
    <row r="23" spans="1:9" ht="14.25" customHeight="1">
      <c r="A23" s="93" t="s">
        <v>25</v>
      </c>
      <c r="B23" s="113">
        <f>'wybrane dane - skonsolidowane'!B24/'wybrane dane - skonsolidowane'!B16</f>
        <v>0.5408092295248635</v>
      </c>
      <c r="C23" s="113">
        <f>'wybrane dane - skonsolidowane'!C24/'wybrane dane - skonsolidowane'!C16</f>
        <v>0.5030663004866712</v>
      </c>
      <c r="D23" s="100">
        <f>'wybrane dane - skonsolidowane'!G24/'wybrane dane - skonsolidowane'!G16</f>
        <v>0.5408092295248635</v>
      </c>
      <c r="E23" s="104">
        <f>'wybrane dane - skonsolidowane'!H24/'wybrane dane - skonsolidowane'!H16</f>
        <v>0.5030663004866712</v>
      </c>
      <c r="F23" s="43"/>
      <c r="G23" s="43"/>
      <c r="H23" s="43"/>
      <c r="I23" s="43"/>
    </row>
    <row r="24" spans="1:11" ht="14.25" customHeight="1">
      <c r="A24" s="11"/>
      <c r="B24" s="12"/>
      <c r="C24" s="12"/>
      <c r="D24" s="12"/>
      <c r="E24" s="12"/>
      <c r="F24" s="4"/>
      <c r="G24" s="43"/>
      <c r="H24" s="43"/>
      <c r="I24" s="43"/>
      <c r="J24" s="43"/>
      <c r="K24" s="43"/>
    </row>
    <row r="25" spans="1:11" ht="45.75" customHeight="1">
      <c r="A25" s="133" t="s">
        <v>47</v>
      </c>
      <c r="B25" s="133"/>
      <c r="C25" s="133"/>
      <c r="D25" s="133"/>
      <c r="E25" s="133"/>
      <c r="G25" s="43"/>
      <c r="H25" s="43"/>
      <c r="I25" s="43"/>
      <c r="J25" s="43"/>
      <c r="K25" s="43"/>
    </row>
    <row r="26" spans="7:11" ht="14.25" customHeight="1">
      <c r="G26" s="43"/>
      <c r="H26" s="43"/>
      <c r="I26" s="43"/>
      <c r="J26" s="43"/>
      <c r="K26" s="43"/>
    </row>
    <row r="27" spans="1:9" ht="14.25" customHeight="1">
      <c r="A27" s="129"/>
      <c r="B27" s="77" t="s">
        <v>53</v>
      </c>
      <c r="C27" s="24" t="s">
        <v>53</v>
      </c>
      <c r="D27" s="78" t="s">
        <v>57</v>
      </c>
      <c r="E27" s="90" t="s">
        <v>57</v>
      </c>
      <c r="F27" s="43"/>
      <c r="G27" s="43"/>
      <c r="H27" s="43"/>
      <c r="I27" s="43"/>
    </row>
    <row r="28" spans="1:9" ht="14.25" customHeight="1">
      <c r="A28" s="130"/>
      <c r="B28" s="79">
        <v>2013</v>
      </c>
      <c r="C28" s="25">
        <v>2012</v>
      </c>
      <c r="D28" s="80">
        <v>2013</v>
      </c>
      <c r="E28" s="91">
        <v>2012</v>
      </c>
      <c r="F28" s="43"/>
      <c r="G28" s="43"/>
      <c r="H28" s="43"/>
      <c r="I28" s="43"/>
    </row>
    <row r="29" spans="1:9" ht="14.25" customHeight="1">
      <c r="A29" s="93" t="s">
        <v>21</v>
      </c>
      <c r="B29" s="113">
        <f>'wybrane dane - LLF'!B9/'wybrane dane - LLF'!B5</f>
        <v>0.017356629210835882</v>
      </c>
      <c r="C29" s="113">
        <f>'wybrane dane - LLF'!C9/'wybrane dane - LLF'!C5</f>
        <v>0.04464992995616797</v>
      </c>
      <c r="D29" s="110">
        <f>'wybrane dane - LLF'!G9/'wybrane dane - LLF'!G5</f>
        <v>0.026231724826307257</v>
      </c>
      <c r="E29" s="111">
        <f>'wybrane dane - LLF'!H9/'wybrane dane - LLF'!H5</f>
        <v>0.03901695660418662</v>
      </c>
      <c r="F29" s="43"/>
      <c r="G29" s="43"/>
      <c r="H29" s="43"/>
      <c r="I29" s="43"/>
    </row>
    <row r="30" spans="1:9" ht="14.25" customHeight="1">
      <c r="A30" s="94" t="s">
        <v>23</v>
      </c>
      <c r="B30" s="112">
        <f>'wybrane dane - LLF'!B11/'wybrane dane - LLF'!B5</f>
        <v>0.048111697696609466</v>
      </c>
      <c r="C30" s="112">
        <f>'wybrane dane - LLF'!C11/'wybrane dane - LLF'!C5</f>
        <v>0.07536463033647596</v>
      </c>
      <c r="D30" s="106">
        <f>'wybrane dane - LLF'!G11/'wybrane dane - LLF'!G5</f>
        <v>0.058827387497423736</v>
      </c>
      <c r="E30" s="108">
        <f>'wybrane dane - LLF'!H11/'wybrane dane - LLF'!H5</f>
        <v>0.07574303661582514</v>
      </c>
      <c r="F30" s="43"/>
      <c r="G30" s="43"/>
      <c r="H30" s="43"/>
      <c r="I30" s="43"/>
    </row>
    <row r="31" spans="1:9" ht="14.25" customHeight="1">
      <c r="A31" s="93" t="s">
        <v>22</v>
      </c>
      <c r="B31" s="113">
        <f>'wybrane dane - LLF'!B13/'wybrane dane - LLF'!B5</f>
        <v>0.01455164916166143</v>
      </c>
      <c r="C31" s="113">
        <f>'wybrane dane - LLF'!C13/'wybrane dane - LLF'!C5</f>
        <v>0.04164595038796807</v>
      </c>
      <c r="D31" s="110">
        <f>'wybrane dane - LLF'!G13/'wybrane dane - LLF'!G5</f>
        <v>0.01749382511474004</v>
      </c>
      <c r="E31" s="111">
        <f>'wybrane dane - LLF'!H13/'wybrane dane - LLF'!H5</f>
        <v>0.03273700393600734</v>
      </c>
      <c r="F31" s="43"/>
      <c r="G31" s="43"/>
      <c r="H31" s="43"/>
      <c r="I31" s="43"/>
    </row>
    <row r="32" spans="1:9" ht="14.25" customHeight="1">
      <c r="A32" s="94" t="s">
        <v>35</v>
      </c>
      <c r="B32" s="103">
        <f>'wybrane dane - LLF'!B13/('wybrane dane - LLF'!B16-('wybrane dane - LLF'!B25+'wybrane dane - LLF'!B26))</f>
        <v>0.009716587589051862</v>
      </c>
      <c r="C32" s="105">
        <f>'wybrane dane - LLF'!C13/('wybrane dane - LLF'!C16-('wybrane dane - LLF'!C25+'wybrane dane - LLF'!C26))</f>
        <v>0.0299077644181542</v>
      </c>
      <c r="D32" s="107">
        <f>'wybrane dane - LLF'!G13/('wybrane dane - LLF'!G16-('wybrane dane - LLF'!G25+'wybrane dane - LLF'!G26))</f>
        <v>0.022629336076725834</v>
      </c>
      <c r="E32" s="109">
        <f>'wybrane dane - LLF'!H13/('wybrane dane - LLF'!H16-('wybrane dane - LLF'!H25+'wybrane dane - LLF'!H26))</f>
        <v>0.04198863646365529</v>
      </c>
      <c r="F32" s="43"/>
      <c r="G32" s="43"/>
      <c r="H32" s="43"/>
      <c r="I32" s="43"/>
    </row>
    <row r="33" spans="1:9" ht="14.25" customHeight="1">
      <c r="A33" s="93" t="s">
        <v>36</v>
      </c>
      <c r="B33" s="113">
        <f>'wybrane dane - LLF'!B13/'wybrane dane - LLF'!B16</f>
        <v>0.004245103776567645</v>
      </c>
      <c r="C33" s="114">
        <f>'wybrane dane - LLF'!C13/'wybrane dane - LLF'!C16</f>
        <v>0.014414161932834494</v>
      </c>
      <c r="D33" s="113">
        <f>'wybrane dane - LLF'!G13/'wybrane dane - LLF'!G16</f>
        <v>0.009886586125026756</v>
      </c>
      <c r="E33" s="114">
        <f>'wybrane dane - LLF'!H13/'wybrane dane - LLF'!H16</f>
        <v>0.020236584616089442</v>
      </c>
      <c r="F33" s="43"/>
      <c r="G33" s="43"/>
      <c r="H33" s="43"/>
      <c r="I33" s="43"/>
    </row>
    <row r="34" spans="1:9" ht="14.25" customHeight="1">
      <c r="A34" s="94" t="s">
        <v>24</v>
      </c>
      <c r="B34" s="112">
        <f>'wybrane dane - LLF'!B18/'wybrane dane - LLF'!B26</f>
        <v>1.2119988936978152</v>
      </c>
      <c r="C34" s="115">
        <f>'wybrane dane - LLF'!C18/'wybrane dane - LLF'!C26</f>
        <v>1.2784777551992093</v>
      </c>
      <c r="D34" s="112">
        <f>'wybrane dane - LLF'!D18/'wybrane dane - LLF'!D26</f>
        <v>1.211998893697815</v>
      </c>
      <c r="E34" s="115">
        <f>'wybrane dane - LLF'!E18/'wybrane dane - LLF'!E26</f>
        <v>1.2784777551992093</v>
      </c>
      <c r="F34" s="43"/>
      <c r="G34" s="43"/>
      <c r="H34" s="43"/>
      <c r="I34" s="43"/>
    </row>
    <row r="35" spans="1:9" ht="14.25" customHeight="1">
      <c r="A35" s="93" t="s">
        <v>25</v>
      </c>
      <c r="B35" s="113">
        <f>'wybrane dane - LLF'!B24/'wybrane dane - LLF'!B16</f>
        <v>0.5631075480294332</v>
      </c>
      <c r="C35" s="114">
        <f>'wybrane dane - LLF'!C24/'wybrane dane - LLF'!C16</f>
        <v>0.5180461591410354</v>
      </c>
      <c r="D35" s="113">
        <f>'wybrane dane - LLF'!D24/'wybrane dane - LLF'!D16</f>
        <v>0.5631075480294332</v>
      </c>
      <c r="E35" s="114">
        <f>'wybrane dane - LLF'!E24/'wybrane dane - LLF'!E16</f>
        <v>0.5180461591410355</v>
      </c>
      <c r="F35" s="43"/>
      <c r="G35" s="43"/>
      <c r="H35" s="43"/>
      <c r="I35" s="43"/>
    </row>
  </sheetData>
  <sheetProtection/>
  <mergeCells count="6">
    <mergeCell ref="A27:A28"/>
    <mergeCell ref="A3:A4"/>
    <mergeCell ref="A15:A16"/>
    <mergeCell ref="A1:E1"/>
    <mergeCell ref="A13:E13"/>
    <mergeCell ref="A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33" sqref="A33"/>
    </sheetView>
  </sheetViews>
  <sheetFormatPr defaultColWidth="8.796875" defaultRowHeight="14.25"/>
  <cols>
    <col min="1" max="1" width="40.19921875" style="6" customWidth="1"/>
    <col min="2" max="3" width="25.59765625" style="6" customWidth="1"/>
    <col min="4" max="16384" width="9" style="6" customWidth="1"/>
  </cols>
  <sheetData>
    <row r="1" ht="15.75">
      <c r="A1" s="13" t="s">
        <v>49</v>
      </c>
    </row>
    <row r="3" spans="1:3" ht="14.25">
      <c r="A3" s="134"/>
      <c r="B3" s="34" t="s">
        <v>54</v>
      </c>
      <c r="C3" s="34" t="s">
        <v>54</v>
      </c>
    </row>
    <row r="4" spans="1:3" ht="14.25">
      <c r="A4" s="135"/>
      <c r="B4" s="39" t="s">
        <v>40</v>
      </c>
      <c r="C4" s="39" t="s">
        <v>33</v>
      </c>
    </row>
    <row r="5" spans="1:3" ht="14.25">
      <c r="A5" s="35" t="s">
        <v>17</v>
      </c>
      <c r="B5" s="37">
        <v>126.86</v>
      </c>
      <c r="C5" s="36">
        <v>21.23</v>
      </c>
    </row>
    <row r="6" spans="1:5" ht="14.25">
      <c r="A6" s="41" t="s">
        <v>18</v>
      </c>
      <c r="B6" s="38">
        <v>-440.09</v>
      </c>
      <c r="C6" s="40">
        <v>0</v>
      </c>
      <c r="E6" s="19"/>
    </row>
    <row r="7" spans="1:3" ht="14.25">
      <c r="A7" s="35" t="s">
        <v>19</v>
      </c>
      <c r="B7" s="37">
        <v>0</v>
      </c>
      <c r="C7" s="36">
        <v>0</v>
      </c>
    </row>
    <row r="8" spans="1:3" ht="14.25">
      <c r="A8" s="41" t="s">
        <v>20</v>
      </c>
      <c r="B8" s="38">
        <v>-313.22</v>
      </c>
      <c r="C8" s="40">
        <v>21.23</v>
      </c>
    </row>
    <row r="10" spans="1:5" ht="15.75">
      <c r="A10" s="13" t="s">
        <v>50</v>
      </c>
      <c r="B10" s="14"/>
      <c r="C10" s="14"/>
      <c r="D10" s="14"/>
      <c r="E10" s="14"/>
    </row>
    <row r="12" spans="1:3" ht="14.25">
      <c r="A12" s="134"/>
      <c r="B12" s="34" t="s">
        <v>54</v>
      </c>
      <c r="C12" s="34" t="s">
        <v>54</v>
      </c>
    </row>
    <row r="13" spans="1:3" ht="14.25">
      <c r="A13" s="135"/>
      <c r="B13" s="39" t="s">
        <v>40</v>
      </c>
      <c r="C13" s="39" t="s">
        <v>33</v>
      </c>
    </row>
    <row r="14" spans="1:7" ht="14.25">
      <c r="A14" s="35" t="s">
        <v>17</v>
      </c>
      <c r="B14" s="37">
        <v>1887.04</v>
      </c>
      <c r="C14" s="36">
        <v>988.47</v>
      </c>
      <c r="D14" s="16"/>
      <c r="E14" s="16"/>
      <c r="F14" s="16"/>
      <c r="G14" s="16"/>
    </row>
    <row r="15" spans="1:7" ht="14.25">
      <c r="A15" s="41" t="s">
        <v>18</v>
      </c>
      <c r="B15" s="38">
        <v>-691.24</v>
      </c>
      <c r="C15" s="40">
        <v>-897.49</v>
      </c>
      <c r="D15" s="16"/>
      <c r="E15" s="16"/>
      <c r="F15" s="16"/>
      <c r="G15" s="16"/>
    </row>
    <row r="16" spans="1:7" ht="14.25">
      <c r="A16" s="35" t="s">
        <v>19</v>
      </c>
      <c r="B16" s="37">
        <v>-1515.6</v>
      </c>
      <c r="C16" s="36">
        <v>-993.17</v>
      </c>
      <c r="D16" s="16"/>
      <c r="E16" s="16"/>
      <c r="F16" s="16"/>
      <c r="G16" s="16"/>
    </row>
    <row r="17" spans="1:7" ht="14.25">
      <c r="A17" s="41" t="s">
        <v>20</v>
      </c>
      <c r="B17" s="38">
        <v>-319.78</v>
      </c>
      <c r="C17" s="40">
        <v>-902.19</v>
      </c>
      <c r="D17" s="16"/>
      <c r="E17" s="16"/>
      <c r="F17" s="16"/>
      <c r="G17" s="16"/>
    </row>
    <row r="19" ht="15.75">
      <c r="A19" s="13" t="s">
        <v>51</v>
      </c>
    </row>
    <row r="21" spans="1:3" ht="14.25">
      <c r="A21" s="134"/>
      <c r="B21" s="34" t="s">
        <v>54</v>
      </c>
      <c r="C21" s="34" t="s">
        <v>54</v>
      </c>
    </row>
    <row r="22" spans="1:3" ht="14.25">
      <c r="A22" s="135"/>
      <c r="B22" s="39" t="s">
        <v>40</v>
      </c>
      <c r="C22" s="39" t="s">
        <v>33</v>
      </c>
    </row>
    <row r="23" spans="1:3" ht="14.25">
      <c r="A23" s="35" t="s">
        <v>17</v>
      </c>
      <c r="B23" s="37">
        <v>1643.71</v>
      </c>
      <c r="C23" s="36">
        <v>967.24</v>
      </c>
    </row>
    <row r="24" spans="1:3" ht="14.25">
      <c r="A24" s="41" t="s">
        <v>18</v>
      </c>
      <c r="B24" s="38">
        <v>-134.68</v>
      </c>
      <c r="C24" s="40">
        <v>-897.49</v>
      </c>
    </row>
    <row r="25" spans="1:3" ht="14.25">
      <c r="A25" s="35" t="s">
        <v>19</v>
      </c>
      <c r="B25" s="37">
        <v>-1515.6</v>
      </c>
      <c r="C25" s="36">
        <v>-993.17</v>
      </c>
    </row>
    <row r="26" spans="1:3" ht="14.25">
      <c r="A26" s="41" t="s">
        <v>20</v>
      </c>
      <c r="B26" s="38">
        <v>-6.56</v>
      </c>
      <c r="C26" s="40">
        <v>-923.42</v>
      </c>
    </row>
    <row r="27" spans="2:3" ht="14.25">
      <c r="B27" s="7"/>
      <c r="C27" s="7"/>
    </row>
  </sheetData>
  <sheetProtection/>
  <mergeCells count="3">
    <mergeCell ref="A3:A4"/>
    <mergeCell ref="A12:A13"/>
    <mergeCell ref="A21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8.796875" defaultRowHeight="14.25"/>
  <cols>
    <col min="2" max="2" width="18.69921875" style="0" customWidth="1"/>
    <col min="3" max="3" width="13.5" style="0" customWidth="1"/>
    <col min="4" max="4" width="13.69921875" style="0" customWidth="1"/>
    <col min="5" max="5" width="19.5976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monikab</dc:creator>
  <cp:keywords/>
  <dc:description/>
  <cp:lastModifiedBy>Monika</cp:lastModifiedBy>
  <cp:lastPrinted>2013-05-14T07:53:56Z</cp:lastPrinted>
  <dcterms:created xsi:type="dcterms:W3CDTF">2009-04-23T14:29:45Z</dcterms:created>
  <dcterms:modified xsi:type="dcterms:W3CDTF">2013-08-09T13:13:55Z</dcterms:modified>
  <cp:category/>
  <cp:version/>
  <cp:contentType/>
  <cp:contentStatus/>
</cp:coreProperties>
</file>