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6975"/>
  </bookViews>
  <sheets>
    <sheet name="RZiS GK" sheetId="2" r:id="rId1"/>
    <sheet name="Sk. spr.z cał.doch.GK" sheetId="4" r:id="rId2"/>
    <sheet name="Bilans GK" sheetId="3" r:id="rId3"/>
    <sheet name="Zest.zmian w kap.wł. GK" sheetId="5" r:id="rId4"/>
    <sheet name="Rach.przep.pienięż GK" sheetId="6" r:id="rId5"/>
    <sheet name="Wybrane dane finansowe GK" sheetId="7" r:id="rId6"/>
    <sheet name="Wskaźniki finansowe GK" sheetId="8" r:id="rId7"/>
    <sheet name="Kursy walut" sheetId="9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L6" i="7" l="1"/>
  <c r="L7" i="7"/>
  <c r="L8" i="7"/>
  <c r="L9" i="7"/>
  <c r="L10" i="7"/>
  <c r="L11" i="7"/>
  <c r="L12" i="7"/>
  <c r="L13" i="7"/>
  <c r="G6" i="7"/>
  <c r="G7" i="7"/>
  <c r="G8" i="7"/>
  <c r="G9" i="7"/>
  <c r="G10" i="7"/>
  <c r="G11" i="7"/>
  <c r="G12" i="7"/>
  <c r="G13" i="7"/>
  <c r="D3" i="6" l="1"/>
  <c r="C3" i="6"/>
  <c r="F12" i="8" l="1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F7" i="8"/>
  <c r="E7" i="8"/>
  <c r="F6" i="8"/>
  <c r="E6" i="8"/>
  <c r="D8" i="8"/>
  <c r="C8" i="8"/>
  <c r="D7" i="8"/>
  <c r="C7" i="8"/>
  <c r="D6" i="8"/>
  <c r="C6" i="8"/>
  <c r="F17" i="7"/>
  <c r="F18" i="7"/>
  <c r="F19" i="7"/>
  <c r="F20" i="7"/>
  <c r="F21" i="7"/>
  <c r="F22" i="7"/>
  <c r="F23" i="7"/>
  <c r="F24" i="7"/>
  <c r="F25" i="7"/>
  <c r="F26" i="7"/>
  <c r="F27" i="7"/>
  <c r="F28" i="7"/>
  <c r="F16" i="7"/>
  <c r="E17" i="7"/>
  <c r="E18" i="7"/>
  <c r="E19" i="7"/>
  <c r="E20" i="7"/>
  <c r="E21" i="7"/>
  <c r="E22" i="7"/>
  <c r="E23" i="7"/>
  <c r="E24" i="7"/>
  <c r="E25" i="7"/>
  <c r="E26" i="7"/>
  <c r="E27" i="7"/>
  <c r="E28" i="7"/>
  <c r="E16" i="7"/>
  <c r="K6" i="7"/>
  <c r="K7" i="7"/>
  <c r="K8" i="7"/>
  <c r="K9" i="7"/>
  <c r="K10" i="7"/>
  <c r="K11" i="7"/>
  <c r="K12" i="7"/>
  <c r="K13" i="7"/>
  <c r="K5" i="7"/>
  <c r="J6" i="7"/>
  <c r="J7" i="7"/>
  <c r="J8" i="7"/>
  <c r="J9" i="7"/>
  <c r="J10" i="7"/>
  <c r="J11" i="7"/>
  <c r="J12" i="7"/>
  <c r="J13" i="7"/>
  <c r="J5" i="7"/>
  <c r="F6" i="7"/>
  <c r="F7" i="7"/>
  <c r="F8" i="7"/>
  <c r="F9" i="7"/>
  <c r="F10" i="7"/>
  <c r="F11" i="7"/>
  <c r="F12" i="7"/>
  <c r="F13" i="7"/>
  <c r="F5" i="7"/>
  <c r="E6" i="7"/>
  <c r="E7" i="7"/>
  <c r="E8" i="7"/>
  <c r="E9" i="7"/>
  <c r="E10" i="7"/>
  <c r="E11" i="7"/>
  <c r="E12" i="7"/>
  <c r="E13" i="7"/>
  <c r="E5" i="7"/>
  <c r="L19" i="7"/>
  <c r="G19" i="7"/>
  <c r="I26" i="7"/>
  <c r="H26" i="7"/>
  <c r="I25" i="7"/>
  <c r="I24" i="7" s="1"/>
  <c r="H25" i="7"/>
  <c r="H24" i="7" s="1"/>
  <c r="I21" i="7"/>
  <c r="H21" i="7"/>
  <c r="I16" i="7"/>
  <c r="H16" i="7"/>
  <c r="D26" i="7"/>
  <c r="D25" i="7"/>
  <c r="C26" i="7"/>
  <c r="C24" i="7" s="1"/>
  <c r="C25" i="7"/>
  <c r="D21" i="7"/>
  <c r="C21" i="7"/>
  <c r="D16" i="7"/>
  <c r="C16" i="7"/>
  <c r="I12" i="7"/>
  <c r="I13" i="7" s="1"/>
  <c r="H12" i="7"/>
  <c r="H13" i="7" s="1"/>
  <c r="I11" i="7"/>
  <c r="H11" i="7"/>
  <c r="D11" i="7"/>
  <c r="D12" i="7"/>
  <c r="D13" i="7" s="1"/>
  <c r="C13" i="7"/>
  <c r="C12" i="7"/>
  <c r="C11" i="7"/>
  <c r="D24" i="7" l="1"/>
  <c r="B4" i="5"/>
  <c r="K19" i="7" l="1"/>
  <c r="K20" i="7"/>
  <c r="K28" i="7"/>
  <c r="J17" i="7"/>
  <c r="J21" i="7"/>
  <c r="J24" i="7"/>
  <c r="J25" i="7"/>
  <c r="J28" i="7"/>
  <c r="K16" i="7"/>
  <c r="J16" i="7"/>
  <c r="L28" i="7"/>
  <c r="G28" i="7"/>
  <c r="L27" i="7"/>
  <c r="K27" i="7"/>
  <c r="G27" i="7"/>
  <c r="J27" i="7"/>
  <c r="L26" i="7"/>
  <c r="J26" i="7"/>
  <c r="G26" i="7"/>
  <c r="K26" i="7"/>
  <c r="L25" i="7"/>
  <c r="K25" i="7"/>
  <c r="G25" i="7"/>
  <c r="L24" i="7"/>
  <c r="K24" i="7"/>
  <c r="K23" i="7"/>
  <c r="J23" i="7"/>
  <c r="L22" i="7"/>
  <c r="K22" i="7"/>
  <c r="G22" i="7"/>
  <c r="J22" i="7"/>
  <c r="L21" i="7"/>
  <c r="G21" i="7"/>
  <c r="K21" i="7"/>
  <c r="L20" i="7"/>
  <c r="G20" i="7"/>
  <c r="J20" i="7"/>
  <c r="J19" i="7"/>
  <c r="L18" i="7"/>
  <c r="J18" i="7"/>
  <c r="G18" i="7"/>
  <c r="K18" i="7"/>
  <c r="L17" i="7"/>
  <c r="K17" i="7"/>
  <c r="G17" i="7"/>
  <c r="L16" i="7"/>
  <c r="G16" i="7"/>
  <c r="L5" i="7"/>
  <c r="G5" i="7"/>
  <c r="G24" i="7" l="1"/>
</calcChain>
</file>

<file path=xl/sharedStrings.xml><?xml version="1.0" encoding="utf-8"?>
<sst xmlns="http://schemas.openxmlformats.org/spreadsheetml/2006/main" count="263" uniqueCount="182">
  <si>
    <t>za okres 01.01.2013 - 30.09.2013</t>
  </si>
  <si>
    <t>za okres 01.01.2012 - 30.09.2012</t>
  </si>
  <si>
    <t>za okres 01.07.2013 - 30.09.2013</t>
  </si>
  <si>
    <t>za okres 01.07.2012 - 30.09.2012</t>
  </si>
  <si>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</si>
  <si>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</si>
  <si>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</si>
  <si>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</si>
  <si>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</si>
  <si>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</si>
  <si>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</si>
  <si>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</si>
  <si>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</si>
  <si>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</si>
  <si>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</si>
  <si>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</si>
  <si>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</si>
  <si>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</si>
  <si>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</si>
  <si>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</si>
  <si>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</si>
  <si>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</si>
  <si>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</si>
  <si>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</si>
  <si>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</si>
  <si>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</si>
  <si>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</si>
  <si>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</si>
  <si>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</si>
  <si>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</si>
  <si>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</si>
  <si>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</si>
  <si>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</si>
  <si>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</si>
  <si>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stan na 30.09.2013 r.</t>
  </si>
  <si>
    <t>stan na 30.09.2012 r.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</si>
  <si>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</si>
  <si>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</si>
  <si>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</si>
  <si>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</si>
  <si>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</si>
  <si>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</si>
  <si>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</si>
  <si>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</si>
  <si>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</si>
  <si>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</si>
  <si>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</si>
  <si>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</si>
  <si>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</si>
  <si>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</si>
  <si>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</si>
  <si>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</si>
  <si>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</si>
  <si>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</si>
  <si>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</si>
  <si>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</si>
  <si>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</si>
  <si>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</si>
  <si>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</si>
  <si>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</si>
  <si>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</si>
  <si>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</si>
  <si>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</si>
  <si>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</si>
  <si>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</si>
  <si>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</si>
  <si>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</si>
  <si>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</si>
  <si>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</si>
  <si>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</si>
  <si>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</si>
  <si>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</si>
  <si>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</si>
  <si>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</si>
  <si>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</si>
  <si>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</si>
  <si>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</si>
  <si>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</si>
  <si>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</si>
  <si>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</si>
  <si>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</si>
  <si>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</si>
  <si>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</si>
  <si>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</si>
  <si>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</si>
  <si>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</si>
  <si>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</si>
  <si>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</si>
  <si>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</si>
  <si>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</si>
  <si>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</si>
  <si>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</si>
  <si>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</si>
  <si>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</si>
  <si>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</si>
  <si>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</si>
  <si>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</si>
  <si>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</si>
  <si>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</si>
  <si>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</si>
  <si>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</si>
  <si>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</si>
  <si>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</si>
  <si>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</si>
  <si>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dziewięć miesięcy zakończonych 30.09.2012 r.</t>
  </si>
  <si>
    <t>Kapitał własny na dzień  30.09.2012 r.</t>
  </si>
  <si>
    <t>Kapitał własny na dzień  01.01.2012 r.</t>
  </si>
  <si>
    <t>Dynamika (PLN)</t>
  </si>
  <si>
    <t>2013 PLN</t>
  </si>
  <si>
    <t>2012 PLN</t>
  </si>
  <si>
    <t>2013 EUR</t>
  </si>
  <si>
    <t>2012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</si>
  <si>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</si>
  <si>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</si>
  <si>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</si>
  <si>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</si>
  <si>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</si>
  <si>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</si>
  <si>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</si>
  <si>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</si>
  <si>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</si>
  <si>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</si>
  <si>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</si>
  <si>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</si>
  <si>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</si>
  <si>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</si>
  <si>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</si>
  <si>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</si>
  <si>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</si>
  <si>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30.09.</t>
  </si>
  <si>
    <t>3Q</t>
  </si>
  <si>
    <t>1-3Q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</si>
  <si>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</si>
  <si>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</si>
  <si>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</si>
  <si>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</si>
  <si>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</si>
  <si>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</si>
  <si>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</si>
  <si>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1 - 3 Q</t>
  </si>
  <si>
    <t>Kurs euro na dzień bilansowy</t>
  </si>
  <si>
    <t>Średni kurs euro w okresie</t>
  </si>
  <si>
    <t>(30.09.)</t>
  </si>
  <si>
    <t>1-3 Q</t>
  </si>
  <si>
    <t>Kapitał własny na dzień  01.01.2013 r.</t>
  </si>
  <si>
    <t>Kapitał własny na dzień  30.09.2013 r.</t>
  </si>
  <si>
    <t>583,03</t>
  </si>
  <si>
    <t>1551,10</t>
  </si>
  <si>
    <t>Podatek dochodowy (zapłacony) / zwrócony</t>
  </si>
  <si>
    <t>D. Przepływy pieniężne netto razem</t>
  </si>
  <si>
    <t>E. Bilansowa zmiana stanu środków pieniężnych, w tym</t>
  </si>
  <si>
    <t>F. Środki pieniężne na początek okresu</t>
  </si>
  <si>
    <t>G. Środki pieniężne na koniec okresu</t>
  </si>
  <si>
    <t>A. DZIAŁALNOŚĆ OPERACYJNA</t>
  </si>
  <si>
    <t>II. Korekty razem:</t>
  </si>
  <si>
    <t>I. Zysk (strata) netto</t>
  </si>
  <si>
    <t xml:space="preserve">                1. Amortyzacja</t>
  </si>
  <si>
    <t xml:space="preserve">                2. Zyski (straty) z tytułu różnic kursowych</t>
  </si>
  <si>
    <t xml:space="preserve">                3. Odsetki i udziały w zyskach (dywidendy)</t>
  </si>
  <si>
    <t xml:space="preserve">                4. Zysk (strata) z działalności inwestycyjnej</t>
  </si>
  <si>
    <t xml:space="preserve">                5. Zmiana stanu rezerw</t>
  </si>
  <si>
    <t xml:space="preserve">                6. Zmiana stanu zapasów</t>
  </si>
  <si>
    <t xml:space="preserve">                7. Zmiana stanu należności</t>
  </si>
  <si>
    <t xml:space="preserve">                8. Zmiana stanu zobowiązań, z wyjątkiem pożyczek i kredytów</t>
  </si>
  <si>
    <t xml:space="preserve">                9. Zmiana stanu pozostałych aktywów</t>
  </si>
  <si>
    <t xml:space="preserve">              10. Inne korekty</t>
  </si>
  <si>
    <t>III. Gotówka z działalności operacyjnej</t>
  </si>
  <si>
    <t xml:space="preserve">  IV. Przepływy pieniężne netto z działalności operacyjnej (I+/–II+/-III)</t>
  </si>
  <si>
    <t>B. DZIAŁALNOŚĆ INWESTYCYJNA</t>
  </si>
  <si>
    <t>I. Wpływy</t>
  </si>
  <si>
    <t>II. Wydatki</t>
  </si>
  <si>
    <t xml:space="preserve">              1. Zbycie wartości niematerialnych oraz rzeczowych aktywów trwałych</t>
  </si>
  <si>
    <t xml:space="preserve">              1. Nabycie wartości niematerialnych oraz rzeczowych akywów trwałych</t>
  </si>
  <si>
    <t xml:space="preserve">              2. Wydatki na aktywa finansowe</t>
  </si>
  <si>
    <t xml:space="preserve"> III. Przepływy pieniężne netto z działalności inwestycyjnej (I+/–II)</t>
  </si>
  <si>
    <t>C. DZIAŁALNOŚĆ FINANSOWA</t>
  </si>
  <si>
    <t xml:space="preserve">             1. Kredyty i pożyczki</t>
  </si>
  <si>
    <t xml:space="preserve">             1. Spłaty kredytów i pożyczek</t>
  </si>
  <si>
    <t xml:space="preserve">             2. Płatności zobowiązań z tytułu umów leasingu finansowego</t>
  </si>
  <si>
    <t xml:space="preserve">             3. Odsetki </t>
  </si>
  <si>
    <t xml:space="preserve">                 - zmiana stanu środków pieniężnych z tytułu różnic kursowych</t>
  </si>
  <si>
    <t xml:space="preserve"> III. Przepływy pieniężne netto z działalności finansowej (I+/–II)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</si>
</sst>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9"/>
      <color theme="1" tint="0.34998626667073579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b/>
      <sz val="10"/>
      <color theme="1" tint="0.34998626667073579"/>
      <name val="Calibri"/>
      <family val="2"/>
      <charset val="238"/>
    </font>
    <font>
      <b/>
      <sz val="10"/>
      <color rgb="FFC0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/>
      <diagonal/>
    </border>
    <border>
      <left/>
      <right style="thin">
        <color theme="1" tint="0.499984740745262"/>
      </right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thin">
        <color rgb="FF808080"/>
      </right>
      <top style="thin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theme="0" tint="-0.499984740745262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double">
        <color rgb="FF80808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78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9" fontId="5" fillId="4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" fontId="3" fillId="0" borderId="3" xfId="2" applyNumberFormat="1" applyFont="1" applyFill="1" applyBorder="1" applyAlignment="1">
      <alignment horizontal="right" vertical="center" wrapText="1"/>
    </xf>
    <xf numFmtId="4" fontId="3" fillId="0" borderId="4" xfId="2" applyNumberFormat="1" applyFont="1" applyFill="1" applyBorder="1" applyAlignment="1">
      <alignment horizontal="right" vertical="center" wrapText="1"/>
    </xf>
    <xf numFmtId="49" fontId="3" fillId="4" borderId="2" xfId="2" applyNumberFormat="1" applyFont="1" applyFill="1" applyBorder="1" applyAlignment="1">
      <alignment horizontal="left" vertical="center" wrapText="1"/>
    </xf>
    <xf numFmtId="49" fontId="3" fillId="4" borderId="5" xfId="2" applyNumberFormat="1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4" fontId="3" fillId="5" borderId="3" xfId="2" applyNumberFormat="1" applyFont="1" applyFill="1" applyBorder="1" applyAlignment="1">
      <alignment horizontal="right" vertical="center" wrapText="1"/>
    </xf>
    <xf numFmtId="4" fontId="3" fillId="5" borderId="4" xfId="2" applyNumberFormat="1" applyFont="1" applyFill="1" applyBorder="1" applyAlignment="1">
      <alignment horizontal="right" vertical="center" wrapText="1"/>
    </xf>
    <xf numFmtId="4" fontId="3" fillId="5" borderId="6" xfId="2" applyNumberFormat="1" applyFont="1" applyFill="1" applyBorder="1" applyAlignment="1">
      <alignment horizontal="right" vertical="center" wrapText="1"/>
    </xf>
    <xf numFmtId="4" fontId="3" fillId="5" borderId="7" xfId="2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3" fillId="5" borderId="3" xfId="2" applyNumberFormat="1" applyFont="1" applyFill="1" applyBorder="1" applyAlignment="1">
      <alignment vertical="center" wrapText="1"/>
    </xf>
    <xf numFmtId="4" fontId="3" fillId="5" borderId="4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4" fontId="4" fillId="0" borderId="7" xfId="2" applyNumberFormat="1" applyFont="1" applyBorder="1"/>
    <xf numFmtId="0" fontId="4" fillId="0" borderId="2" xfId="2" applyFont="1" applyBorder="1"/>
    <xf numFmtId="0" fontId="4" fillId="4" borderId="5" xfId="2" applyFont="1" applyFill="1" applyBorder="1"/>
    <xf numFmtId="4" fontId="5" fillId="4" borderId="4" xfId="2" applyNumberFormat="1" applyFont="1" applyFill="1" applyBorder="1" applyAlignment="1">
      <alignment horizontal="right" vertical="center" wrapText="1"/>
    </xf>
    <xf numFmtId="4" fontId="5" fillId="4" borderId="7" xfId="2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5" borderId="2" xfId="0" applyNumberFormat="1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 applyProtection="1">
      <alignment horizontal="right" vertical="center"/>
    </xf>
    <xf numFmtId="4" fontId="3" fillId="5" borderId="4" xfId="0" applyNumberFormat="1" applyFont="1" applyFill="1" applyBorder="1" applyAlignment="1" applyProtection="1">
      <alignment horizontal="right" vertical="center"/>
    </xf>
    <xf numFmtId="4" fontId="3" fillId="5" borderId="5" xfId="0" applyNumberFormat="1" applyFont="1" applyFill="1" applyBorder="1" applyAlignment="1" applyProtection="1">
      <alignment horizontal="left" vertical="center" wrapText="1"/>
    </xf>
    <xf numFmtId="4" fontId="3" fillId="5" borderId="6" xfId="0" applyNumberFormat="1" applyFont="1" applyFill="1" applyBorder="1" applyAlignment="1" applyProtection="1">
      <alignment horizontal="right" vertical="center"/>
    </xf>
    <xf numFmtId="4" fontId="3" fillId="5" borderId="7" xfId="0" applyNumberFormat="1" applyFont="1" applyFill="1" applyBorder="1" applyAlignment="1" applyProtection="1">
      <alignment horizontal="right" vertical="center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4" fontId="8" fillId="0" borderId="23" xfId="0" applyNumberFormat="1" applyFont="1" applyFill="1" applyBorder="1" applyAlignment="1">
      <alignment horizontal="right" vertical="center"/>
    </xf>
    <xf numFmtId="2" fontId="8" fillId="0" borderId="22" xfId="1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lef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7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/>
    </xf>
    <xf numFmtId="4" fontId="8" fillId="6" borderId="22" xfId="0" applyNumberFormat="1" applyFont="1" applyFill="1" applyBorder="1" applyAlignment="1">
      <alignment horizontal="center" wrapText="1"/>
    </xf>
    <xf numFmtId="4" fontId="8" fillId="6" borderId="23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right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 vertical="top"/>
    </xf>
    <xf numFmtId="0" fontId="9" fillId="5" borderId="26" xfId="0" applyFont="1" applyFill="1" applyBorder="1" applyAlignment="1">
      <alignment horizontal="center" vertical="top"/>
    </xf>
    <xf numFmtId="0" fontId="4" fillId="0" borderId="5" xfId="2" applyFont="1" applyBorder="1"/>
    <xf numFmtId="0" fontId="9" fillId="5" borderId="28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 vertical="top"/>
    </xf>
    <xf numFmtId="0" fontId="11" fillId="5" borderId="26" xfId="0" applyFont="1" applyFill="1" applyBorder="1" applyAlignment="1">
      <alignment horizontal="center" vertical="top"/>
    </xf>
    <xf numFmtId="0" fontId="12" fillId="8" borderId="29" xfId="0" applyFont="1" applyFill="1" applyBorder="1" applyAlignment="1">
      <alignment horizontal="center" vertical="top"/>
    </xf>
    <xf numFmtId="10" fontId="8" fillId="6" borderId="24" xfId="0" applyNumberFormat="1" applyFont="1" applyFill="1" applyBorder="1" applyAlignment="1">
      <alignment horizontal="center" vertical="center"/>
    </xf>
    <xf numFmtId="10" fontId="13" fillId="6" borderId="30" xfId="0" applyNumberFormat="1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>
      <alignment horizontal="center" vertical="center"/>
    </xf>
    <xf numFmtId="10" fontId="13" fillId="0" borderId="3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164" fontId="14" fillId="0" borderId="40" xfId="0" applyNumberFormat="1" applyFont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4" fontId="3" fillId="4" borderId="10" xfId="2" applyNumberFormat="1" applyFont="1" applyFill="1" applyBorder="1" applyAlignment="1">
      <alignment horizontal="right" vertical="center" wrapText="1"/>
    </xf>
    <xf numFmtId="49" fontId="5" fillId="0" borderId="42" xfId="2" applyNumberFormat="1" applyFont="1" applyFill="1" applyBorder="1" applyAlignment="1">
      <alignment horizontal="left" vertical="center" wrapText="1"/>
    </xf>
    <xf numFmtId="49" fontId="5" fillId="4" borderId="10" xfId="2" applyNumberFormat="1" applyFont="1" applyFill="1" applyBorder="1" applyAlignment="1">
      <alignment horizontal="right" vertical="center" wrapText="1"/>
    </xf>
    <xf numFmtId="4" fontId="0" fillId="0" borderId="0" xfId="0" applyNumberFormat="1"/>
    <xf numFmtId="2" fontId="8" fillId="6" borderId="22" xfId="1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 wrapText="1"/>
    </xf>
    <xf numFmtId="0" fontId="7" fillId="5" borderId="4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0" fontId="10" fillId="8" borderId="49" xfId="0" applyFont="1" applyFill="1" applyBorder="1" applyAlignment="1">
      <alignment horizontal="center"/>
    </xf>
    <xf numFmtId="0" fontId="12" fillId="8" borderId="51" xfId="0" applyFont="1" applyFill="1" applyBorder="1" applyAlignment="1">
      <alignment horizontal="center" vertical="top"/>
    </xf>
    <xf numFmtId="0" fontId="6" fillId="6" borderId="52" xfId="0" applyFont="1" applyFill="1" applyBorder="1" applyAlignment="1">
      <alignment horizontal="justify" vertical="center"/>
    </xf>
    <xf numFmtId="10" fontId="13" fillId="6" borderId="53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justify" vertical="center"/>
    </xf>
    <xf numFmtId="10" fontId="13" fillId="0" borderId="53" xfId="0" applyNumberFormat="1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justify"/>
    </xf>
    <xf numFmtId="0" fontId="6" fillId="6" borderId="54" xfId="0" applyFont="1" applyFill="1" applyBorder="1" applyAlignment="1">
      <alignment horizontal="justify" vertical="center"/>
    </xf>
    <xf numFmtId="10" fontId="8" fillId="6" borderId="55" xfId="0" applyNumberFormat="1" applyFont="1" applyFill="1" applyBorder="1" applyAlignment="1">
      <alignment horizontal="center" vertical="center"/>
    </xf>
    <xf numFmtId="10" fontId="13" fillId="6" borderId="56" xfId="0" applyNumberFormat="1" applyFont="1" applyFill="1" applyBorder="1" applyAlignment="1">
      <alignment horizontal="center" vertical="center"/>
    </xf>
    <xf numFmtId="10" fontId="13" fillId="6" borderId="57" xfId="0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left" vertical="center" wrapText="1" indent="1"/>
    </xf>
    <xf numFmtId="3" fontId="4" fillId="0" borderId="2" xfId="2" applyNumberFormat="1" applyFont="1" applyFill="1" applyBorder="1" applyAlignment="1">
      <alignment horizontal="left" vertical="center" wrapText="1" indent="1"/>
    </xf>
    <xf numFmtId="3" fontId="3" fillId="0" borderId="2" xfId="2" applyNumberFormat="1" applyFont="1" applyBorder="1" applyAlignment="1">
      <alignment horizontal="left" vertical="center" indent="1"/>
    </xf>
    <xf numFmtId="3" fontId="4" fillId="0" borderId="2" xfId="2" applyNumberFormat="1" applyFont="1" applyFill="1" applyBorder="1" applyAlignment="1" applyProtection="1">
      <alignment horizontal="left" vertical="center" wrapText="1"/>
    </xf>
    <xf numFmtId="3" fontId="3" fillId="5" borderId="2" xfId="2" applyNumberFormat="1" applyFont="1" applyFill="1" applyBorder="1" applyAlignment="1">
      <alignment vertical="center" wrapText="1"/>
    </xf>
    <xf numFmtId="4" fontId="3" fillId="0" borderId="3" xfId="2" applyNumberFormat="1" applyFont="1" applyFill="1" applyBorder="1" applyAlignment="1">
      <alignment horizontal="right" vertical="center"/>
    </xf>
    <xf numFmtId="4" fontId="3" fillId="0" borderId="4" xfId="2" applyNumberFormat="1" applyFont="1" applyFill="1" applyBorder="1" applyAlignment="1">
      <alignment horizontal="right" vertical="center"/>
    </xf>
    <xf numFmtId="4" fontId="4" fillId="0" borderId="3" xfId="2" applyNumberFormat="1" applyFont="1" applyFill="1" applyBorder="1" applyAlignment="1">
      <alignment horizontal="right" vertical="center"/>
    </xf>
    <xf numFmtId="4" fontId="4" fillId="0" borderId="4" xfId="2" applyNumberFormat="1" applyFont="1" applyFill="1" applyBorder="1" applyAlignment="1">
      <alignment horizontal="right" vertical="center"/>
    </xf>
    <xf numFmtId="4" fontId="3" fillId="5" borderId="3" xfId="2" applyNumberFormat="1" applyFont="1" applyFill="1" applyBorder="1" applyAlignment="1">
      <alignment horizontal="right" vertical="center"/>
    </xf>
    <xf numFmtId="4" fontId="3" fillId="5" borderId="4" xfId="2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 applyProtection="1">
      <alignment horizontal="left" vertical="center" wrapText="1"/>
    </xf>
    <xf numFmtId="3" fontId="3" fillId="5" borderId="5" xfId="2" applyNumberFormat="1" applyFont="1" applyFill="1" applyBorder="1" applyAlignment="1" applyProtection="1">
      <alignment horizontal="left" vertical="center" wrapText="1"/>
    </xf>
    <xf numFmtId="4" fontId="3" fillId="5" borderId="6" xfId="2" applyNumberFormat="1" applyFont="1" applyFill="1" applyBorder="1" applyAlignment="1">
      <alignment horizontal="right" vertical="center"/>
    </xf>
    <xf numFmtId="4" fontId="3" fillId="5" borderId="7" xfId="2" applyNumberFormat="1" applyFont="1" applyFill="1" applyBorder="1" applyAlignment="1">
      <alignment horizontal="right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5" fontId="3" fillId="0" borderId="3" xfId="2" applyNumberFormat="1" applyFont="1" applyFill="1" applyBorder="1" applyAlignment="1">
      <alignment horizontal="right" vertical="center" wrapText="1"/>
    </xf>
    <xf numFmtId="165" fontId="3" fillId="0" borderId="4" xfId="2" applyNumberFormat="1" applyFont="1" applyFill="1" applyBorder="1" applyAlignment="1">
      <alignment horizontal="right" vertical="center" wrapText="1"/>
    </xf>
    <xf numFmtId="165" fontId="3" fillId="4" borderId="4" xfId="2" applyNumberFormat="1" applyFont="1" applyFill="1" applyBorder="1" applyAlignment="1" applyProtection="1">
      <alignment horizontal="right" vertical="center" wrapText="1"/>
      <protection locked="0"/>
    </xf>
    <xf numFmtId="165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165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165" fontId="3" fillId="4" borderId="3" xfId="2" applyNumberFormat="1" applyFont="1" applyFill="1" applyBorder="1" applyAlignment="1">
      <alignment horizontal="right" vertical="center" wrapText="1"/>
    </xf>
    <xf numFmtId="165" fontId="3" fillId="0" borderId="10" xfId="2" applyNumberFormat="1" applyFont="1" applyFill="1" applyBorder="1" applyAlignment="1">
      <alignment horizontal="right" vertical="center" wrapText="1"/>
    </xf>
    <xf numFmtId="165" fontId="3" fillId="4" borderId="3" xfId="2" applyNumberFormat="1" applyFont="1" applyFill="1" applyBorder="1" applyAlignment="1" applyProtection="1">
      <alignment horizontal="right" vertical="center" wrapText="1"/>
      <protection locked="0"/>
    </xf>
    <xf numFmtId="165" fontId="4" fillId="0" borderId="3" xfId="2" applyNumberFormat="1" applyFont="1" applyFill="1" applyBorder="1" applyAlignment="1" applyProtection="1">
      <alignment horizontal="right" vertical="center" wrapText="1"/>
      <protection locked="0"/>
    </xf>
    <xf numFmtId="165" fontId="3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3" fillId="5" borderId="2" xfId="2" applyFont="1" applyFill="1" applyBorder="1" applyAlignment="1">
      <alignment horizontal="left" vertical="center"/>
    </xf>
    <xf numFmtId="0" fontId="3" fillId="5" borderId="3" xfId="2" applyFont="1" applyFill="1" applyBorder="1" applyAlignment="1">
      <alignment horizontal="left" vertical="center"/>
    </xf>
    <xf numFmtId="0" fontId="3" fillId="5" borderId="4" xfId="2" applyFont="1" applyFill="1" applyBorder="1" applyAlignment="1">
      <alignment horizontal="left" vertical="center"/>
    </xf>
    <xf numFmtId="3" fontId="3" fillId="5" borderId="2" xfId="2" applyNumberFormat="1" applyFont="1" applyFill="1" applyBorder="1" applyAlignment="1">
      <alignment horizontal="left" vertical="center"/>
    </xf>
    <xf numFmtId="3" fontId="3" fillId="5" borderId="3" xfId="2" applyNumberFormat="1" applyFont="1" applyFill="1" applyBorder="1" applyAlignment="1">
      <alignment horizontal="left" vertical="center"/>
    </xf>
    <xf numFmtId="3" fontId="3" fillId="5" borderId="4" xfId="2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justify"/>
    </xf>
    <xf numFmtId="0" fontId="6" fillId="0" borderId="24" xfId="0" applyFont="1" applyFill="1" applyBorder="1" applyAlignment="1">
      <alignment horizontal="justify"/>
    </xf>
    <xf numFmtId="0" fontId="9" fillId="8" borderId="22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5" borderId="45" xfId="0" applyFont="1" applyFill="1" applyBorder="1" applyAlignment="1">
      <alignment horizontal="justify" vertical="top"/>
    </xf>
    <xf numFmtId="0" fontId="6" fillId="5" borderId="50" xfId="0" applyFont="1" applyFill="1" applyBorder="1" applyAlignment="1">
      <alignment horizontal="justify" vertical="top"/>
    </xf>
    <xf numFmtId="0" fontId="6" fillId="0" borderId="32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3" fillId="2" borderId="58" xfId="2" applyFont="1" applyFill="1" applyBorder="1" applyAlignment="1">
      <alignment horizontal="center" vertical="center" wrapText="1"/>
    </xf>
    <xf numFmtId="0" fontId="3" fillId="2" borderId="59" xfId="2" applyFont="1" applyFill="1" applyBorder="1" applyAlignment="1">
      <alignment horizontal="center" vertical="center" wrapText="1"/>
    </xf>
    <xf numFmtId="49" fontId="5" fillId="4" borderId="41" xfId="2" applyNumberFormat="1" applyFont="1" applyFill="1" applyBorder="1" applyAlignment="1">
      <alignment horizontal="right" vertical="center" wrapText="1"/>
    </xf>
    <xf numFmtId="4" fontId="5" fillId="4" borderId="2" xfId="2" applyNumberFormat="1" applyFont="1" applyFill="1" applyBorder="1" applyAlignment="1">
      <alignment horizontal="right" vertical="center" wrapText="1"/>
    </xf>
    <xf numFmtId="4" fontId="4" fillId="0" borderId="60" xfId="2" applyNumberFormat="1" applyFont="1" applyFill="1" applyBorder="1" applyAlignment="1">
      <alignment horizontal="right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4" fontId="5" fillId="4" borderId="5" xfId="2" applyNumberFormat="1" applyFont="1" applyFill="1" applyBorder="1" applyAlignment="1">
      <alignment horizontal="right" vertical="center" wrapText="1"/>
    </xf>
    <xf numFmtId="49" fontId="5" fillId="4" borderId="6" xfId="2" applyNumberFormat="1" applyFont="1" applyFill="1" applyBorder="1" applyAlignment="1">
      <alignment horizontal="right" vertical="center" wrapText="1"/>
    </xf>
    <xf numFmtId="49" fontId="5" fillId="4" borderId="61" xfId="2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_bilans_przekształceń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AppData/Local/Temp/tabele-3kw.SA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AppData/Local/Temp/tabele-3kw.skon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rkusz1"/>
      <sheetName val="wybrane dane finansowe"/>
      <sheetName val="lista standardów"/>
      <sheetName val="RZiS"/>
      <sheetName val="Skr. spr. z cał. dochodów"/>
      <sheetName val="Aktywa"/>
      <sheetName val="Pasywa"/>
      <sheetName val="ZZwK"/>
      <sheetName val="RPP"/>
      <sheetName val="dodatkowe tabelki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Rzeczowe aktywa trwałe"/>
      <sheetName val="NOTA 13 -Wartości niematerialne"/>
      <sheetName val="NOTA 14 -Wartość firmy"/>
      <sheetName val="NOTA 15 - Nieruchomości inwest"/>
      <sheetName val="NOTA 16 -Akcje i udziały"/>
      <sheetName val="NOTA 17 - Poz.akt.trw"/>
      <sheetName val="NOTA 18,19,20 akt.fin+pozostałe"/>
      <sheetName val="NOTA 21 - Zapasy"/>
      <sheetName val="NOTA 22 - Umowy długoterminowe"/>
      <sheetName val="NOTA 23,24 - Należności"/>
      <sheetName val="NOTA 25 - RMK"/>
      <sheetName val="NOTA 26 - Środki pieniężne"/>
      <sheetName val="NOTA 27,28,29,30,31 - Kapitały"/>
      <sheetName val="NOTA 32,33 - Kredyty i pożyczki"/>
      <sheetName val="NOTA 34, 35 -Zob finans"/>
      <sheetName val="NOTA 36 - Inne zob. długoterm."/>
      <sheetName val="NOTA 37,38 - Zob. hand. i pozos"/>
      <sheetName val="NOTA 39,40 - ZFŚS, Zob. warunko"/>
      <sheetName val="NOTA 41 - Leasing"/>
      <sheetName val="NOTA 42 - RMP"/>
      <sheetName val="NOTA 43,44 - Rezerwy"/>
      <sheetName val="NOTA 45 - Zarządzanie ryzykiem"/>
      <sheetName val="NOTA 46 - Instrumenty finansowe"/>
      <sheetName val="NOTA 47 - Zarządzanie kapitałem"/>
      <sheetName val="NOTA 48 Świadczenia pracownicze"/>
      <sheetName val="NOTA 49 - Podmioty powiązane"/>
      <sheetName val="NOTA 50 - Wynagrodzenie kadry "/>
      <sheetName val="NOTA 51 -Umowy leasingu op"/>
      <sheetName val="NOTA 52 - Aktywowane koszty"/>
      <sheetName val="NOTA 53,54,55,56,57,58,59"/>
      <sheetName val="NOTA 60 - Wynagrodzenie BR"/>
      <sheetName val="NOTA 61 - Objasnienia do RPP"/>
      <sheetName val="NOTA 62 - Przejście na MSR,MSSF"/>
      <sheetName val="inne"/>
      <sheetName val="NOTA 56 - Sprawozdanie skonsol."/>
      <sheetName val="Arkusz2"/>
    </sheetNames>
    <sheetDataSet>
      <sheetData sheetId="0">
        <row r="8">
          <cell r="B8" t="str">
            <v>01.01.2013</v>
          </cell>
        </row>
        <row r="9">
          <cell r="B9" t="str">
            <v>30.09.2013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rkusz1"/>
      <sheetName val="wybrane dane finansowe"/>
      <sheetName val="lista standardów"/>
      <sheetName val="RZiS"/>
      <sheetName val="Skr. spr. z cał. dochodów"/>
      <sheetName val="Aktywa"/>
      <sheetName val="Pasywa"/>
      <sheetName val="ZZwK"/>
      <sheetName val="RPP"/>
      <sheetName val="dodatkowe tabelki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Rzeczowe aktywa trwałe"/>
      <sheetName val="NOTA 13 -Wartości niematerialne"/>
      <sheetName val="NOTA 14 -Wartość firmy"/>
      <sheetName val="NOTA 15 - Nieruchomości inwest"/>
      <sheetName val="NOTA 16 -Akcje i udziały"/>
      <sheetName val="NOTA 17 - Poz.akt.trw"/>
      <sheetName val="NOTA 18,19,20 akt.fin+pozostałe"/>
      <sheetName val="NOTA 21 - Zapasy"/>
      <sheetName val="NOTA 22 - Umowy długoterminowe"/>
      <sheetName val="NOTA 23,24 - Należności"/>
      <sheetName val="NOTA 25 - RMK"/>
      <sheetName val="NOTA 26 - Środki pieniężne"/>
      <sheetName val="NOTA 27,28,29,30,31 - Kapitały"/>
      <sheetName val="NOTA 32,33 - Kredyty i pożyczki"/>
      <sheetName val="NOTA 34, 35 -Zob finans"/>
      <sheetName val="NOTA 36 - Inne zob. długoterm."/>
      <sheetName val="NOTA 37,38 - Zob. hand. i pozos"/>
      <sheetName val="NOTA 39,40 - ZFŚS, Zob. warunko"/>
      <sheetName val="NOTA 41 - Leasing"/>
      <sheetName val="NOTA 42 - RMP"/>
      <sheetName val="NOTA 43,44 - Rezerwy"/>
      <sheetName val="NOTA 45 - Zarządzanie ryzykiem"/>
      <sheetName val="NOTA 46 - Instrumenty finansowe"/>
      <sheetName val="NOTA 47 - Zarządzanie kapitałem"/>
      <sheetName val="NOTA 48 Świadczenia pracownicze"/>
      <sheetName val="NOTA 49 - Podmioty powiązane"/>
      <sheetName val="NOTA 50 - Wynagrodzenie kadry "/>
      <sheetName val="NOTA 51 -Umowy leasingu op"/>
      <sheetName val="NOTA 52 - Aktywowane koszty"/>
      <sheetName val="NOTA 53,54,55,56,57,58,59"/>
      <sheetName val="NOTA 60 - Wynagrodzenie BR"/>
      <sheetName val="NOTA 61 - Objasnienia do RPP"/>
      <sheetName val="NOTA 62 - Przejście na MSR,MSSF"/>
      <sheetName val="inne"/>
      <sheetName val="NOTA 56 - Sprawozdanie skonsol."/>
      <sheetName val="Arkusz2"/>
    </sheetNames>
    <sheetDataSet>
      <sheetData sheetId="0">
        <row r="7">
          <cell r="B7" t="str">
            <v>01.01.2013 - 30.09.2013</v>
          </cell>
        </row>
        <row r="12">
          <cell r="B12" t="str">
            <v>01.01.2012 - 30.09.2012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topLeftCell="A22" workbookViewId="0">
      <selection activeCell="I16" sqref="I16"/>
    </sheetView>
  </sheetViews>
  <sheetFormatPr defaultRowHeight="15" x14ac:dyDescent="0.25"/>
  <cols>
    <col min="2" max="2" width="52.28515625" customWidth="1"/>
    <col min="3" max="3" width="17.42578125" customWidth="1"/>
    <col min="4" max="4" width="17.85546875" customWidth="1"/>
    <col min="5" max="5" width="17.42578125" customWidth="1"/>
    <col min="6" max="6" width="17.85546875" customWidth="1"/>
  </cols>
  <sheetData>
    <row r="1" spans="2:6" ht="15.75" thickBot="1" x14ac:dyDescent="0.3"/>
    <row r="2" spans="2:6" ht="16.5" thickTop="1" thickBot="1" x14ac:dyDescent="0.3">
      <c r="C2" s="141" t="s">
        <v>33</v>
      </c>
      <c r="D2" s="142"/>
      <c r="E2" s="142"/>
      <c r="F2" s="143"/>
    </row>
    <row r="3" spans="2:6" ht="23.25" thickTop="1" x14ac:dyDescent="0.25">
      <c r="B3" s="20"/>
      <c r="C3" s="21" t="s">
        <v>2</v>
      </c>
      <c r="D3" s="21" t="s">
        <v>3</v>
      </c>
      <c r="E3" s="22" t="s">
        <v>0</v>
      </c>
      <c r="F3" s="23" t="s">
        <v>1</v>
      </c>
    </row>
    <row r="4" spans="2:6" x14ac:dyDescent="0.25">
      <c r="B4" s="2" t="s">
        <v>4</v>
      </c>
      <c r="C4" s="3">
        <v>25926.48141</v>
      </c>
      <c r="D4" s="4">
        <v>26808.843049999999</v>
      </c>
      <c r="E4" s="3">
        <v>71911.983090000009</v>
      </c>
      <c r="F4" s="4">
        <v>70469.664420000001</v>
      </c>
    </row>
    <row r="5" spans="2:6" x14ac:dyDescent="0.25">
      <c r="B5" s="5" t="s">
        <v>5</v>
      </c>
      <c r="C5" s="6">
        <v>22015.52421</v>
      </c>
      <c r="D5" s="7">
        <v>21032.994300000002</v>
      </c>
      <c r="E5" s="6">
        <v>58096.534319999999</v>
      </c>
      <c r="F5" s="7">
        <v>55739.464189999999</v>
      </c>
    </row>
    <row r="6" spans="2:6" x14ac:dyDescent="0.25">
      <c r="B6" s="5" t="s">
        <v>6</v>
      </c>
      <c r="C6" s="6">
        <v>3910.9572000000003</v>
      </c>
      <c r="D6" s="7">
        <v>5775.8487500000001</v>
      </c>
      <c r="E6" s="6">
        <v>13815.448769999999</v>
      </c>
      <c r="F6" s="7">
        <v>14730.20023</v>
      </c>
    </row>
    <row r="7" spans="2:6" x14ac:dyDescent="0.25">
      <c r="B7" s="2" t="s">
        <v>7</v>
      </c>
      <c r="C7" s="3">
        <v>17819.01353</v>
      </c>
      <c r="D7" s="4">
        <v>19177.265230000001</v>
      </c>
      <c r="E7" s="3">
        <v>49814.18939</v>
      </c>
      <c r="F7" s="4">
        <v>49588.297979999996</v>
      </c>
    </row>
    <row r="8" spans="2:6" x14ac:dyDescent="0.25">
      <c r="B8" s="5" t="s">
        <v>8</v>
      </c>
      <c r="C8" s="6">
        <v>14735.82078</v>
      </c>
      <c r="D8" s="7">
        <v>14371.54833</v>
      </c>
      <c r="E8" s="6">
        <v>39013.885390000003</v>
      </c>
      <c r="F8" s="7">
        <v>37206.669119999999</v>
      </c>
    </row>
    <row r="9" spans="2:6" x14ac:dyDescent="0.25">
      <c r="B9" s="5" t="s">
        <v>9</v>
      </c>
      <c r="C9" s="6">
        <v>3083.1927500000002</v>
      </c>
      <c r="D9" s="7">
        <v>4805.7169000000004</v>
      </c>
      <c r="E9" s="6">
        <v>10800.304</v>
      </c>
      <c r="F9" s="7">
        <v>12381.628859999999</v>
      </c>
    </row>
    <row r="10" spans="2:6" x14ac:dyDescent="0.25">
      <c r="B10" s="8" t="s">
        <v>10</v>
      </c>
      <c r="C10" s="3">
        <v>8107.4678799999992</v>
      </c>
      <c r="D10" s="4">
        <v>7631.5778200000004</v>
      </c>
      <c r="E10" s="3">
        <v>22097.793700000002</v>
      </c>
      <c r="F10" s="4">
        <v>20881.366440000005</v>
      </c>
    </row>
    <row r="11" spans="2:6" x14ac:dyDescent="0.25">
      <c r="B11" s="5" t="s">
        <v>11</v>
      </c>
      <c r="C11" s="6">
        <v>0</v>
      </c>
      <c r="D11" s="7">
        <v>0</v>
      </c>
      <c r="E11" s="6">
        <v>0</v>
      </c>
      <c r="F11" s="7">
        <v>0</v>
      </c>
    </row>
    <row r="12" spans="2:6" x14ac:dyDescent="0.25">
      <c r="B12" s="9" t="s">
        <v>12</v>
      </c>
      <c r="C12" s="6">
        <v>148.59911</v>
      </c>
      <c r="D12" s="7">
        <v>122.58625000000001</v>
      </c>
      <c r="E12" s="6">
        <v>373.89648999999997</v>
      </c>
      <c r="F12" s="7">
        <v>385.43521000000004</v>
      </c>
    </row>
    <row r="13" spans="2:6" x14ac:dyDescent="0.25">
      <c r="B13" s="9" t="s">
        <v>13</v>
      </c>
      <c r="C13" s="6">
        <v>4652.5995899999998</v>
      </c>
      <c r="D13" s="7">
        <v>4193.4344600000004</v>
      </c>
      <c r="E13" s="6">
        <v>12856.53652</v>
      </c>
      <c r="F13" s="7">
        <v>11672.29175</v>
      </c>
    </row>
    <row r="14" spans="2:6" x14ac:dyDescent="0.25">
      <c r="B14" s="9" t="s">
        <v>14</v>
      </c>
      <c r="C14" s="6">
        <v>2726.0288999999998</v>
      </c>
      <c r="D14" s="7">
        <v>2349.2952400000004</v>
      </c>
      <c r="E14" s="6">
        <v>7714.4971599999999</v>
      </c>
      <c r="F14" s="7">
        <v>6901.4437500000004</v>
      </c>
    </row>
    <row r="15" spans="2:6" x14ac:dyDescent="0.25">
      <c r="B15" s="9" t="s">
        <v>15</v>
      </c>
      <c r="C15" s="6">
        <v>0</v>
      </c>
      <c r="D15" s="7">
        <v>0</v>
      </c>
      <c r="E15" s="6">
        <v>0</v>
      </c>
      <c r="F15" s="7">
        <v>0</v>
      </c>
    </row>
    <row r="16" spans="2:6" x14ac:dyDescent="0.25">
      <c r="B16" s="9" t="s">
        <v>16</v>
      </c>
      <c r="C16" s="6">
        <v>24.729990000000001</v>
      </c>
      <c r="D16" s="7">
        <v>42.532629999999997</v>
      </c>
      <c r="E16" s="6">
        <v>91.895949999999999</v>
      </c>
      <c r="F16" s="7">
        <v>106.30068</v>
      </c>
    </row>
    <row r="17" spans="2:7" x14ac:dyDescent="0.25">
      <c r="B17" s="8" t="s">
        <v>17</v>
      </c>
      <c r="C17" s="3">
        <v>852.70850999999959</v>
      </c>
      <c r="D17" s="4">
        <v>1168.9017400000002</v>
      </c>
      <c r="E17" s="3">
        <v>1808.7605600000018</v>
      </c>
      <c r="F17" s="4">
        <v>2586.7654700000057</v>
      </c>
    </row>
    <row r="18" spans="2:7" x14ac:dyDescent="0.25">
      <c r="B18" s="9" t="s">
        <v>18</v>
      </c>
      <c r="C18" s="6">
        <v>-13.37912</v>
      </c>
      <c r="D18" s="7">
        <v>573.44663000000003</v>
      </c>
      <c r="E18" s="6">
        <v>11.39706</v>
      </c>
      <c r="F18" s="7">
        <v>819.86291000000006</v>
      </c>
    </row>
    <row r="19" spans="2:7" x14ac:dyDescent="0.25">
      <c r="B19" s="9" t="s">
        <v>19</v>
      </c>
      <c r="C19" s="6">
        <v>256.29473000000002</v>
      </c>
      <c r="D19" s="7">
        <v>191.24697</v>
      </c>
      <c r="E19" s="6">
        <v>680.72125000000005</v>
      </c>
      <c r="F19" s="7">
        <v>712.67465000000004</v>
      </c>
    </row>
    <row r="20" spans="2:7" ht="22.5" x14ac:dyDescent="0.25">
      <c r="B20" s="9" t="s">
        <v>20</v>
      </c>
      <c r="C20" s="6">
        <v>0</v>
      </c>
      <c r="D20" s="7">
        <v>0</v>
      </c>
      <c r="E20" s="6">
        <v>0</v>
      </c>
      <c r="F20" s="7">
        <v>0</v>
      </c>
    </row>
    <row r="21" spans="2:7" x14ac:dyDescent="0.25">
      <c r="B21" s="8" t="s">
        <v>21</v>
      </c>
      <c r="C21" s="3">
        <v>583.03465999999958</v>
      </c>
      <c r="D21" s="4">
        <v>1551.1014000000002</v>
      </c>
      <c r="E21" s="3">
        <v>1139.4363700000017</v>
      </c>
      <c r="F21" s="4">
        <v>2693.9537300000061</v>
      </c>
    </row>
    <row r="22" spans="2:7" x14ac:dyDescent="0.25">
      <c r="B22" s="9" t="s">
        <v>22</v>
      </c>
      <c r="C22" s="19">
        <v>0</v>
      </c>
      <c r="D22" s="7">
        <v>0</v>
      </c>
      <c r="E22" s="6">
        <v>0</v>
      </c>
      <c r="F22" s="7">
        <v>0</v>
      </c>
    </row>
    <row r="23" spans="2:7" x14ac:dyDescent="0.25">
      <c r="B23" s="93" t="s">
        <v>23</v>
      </c>
      <c r="C23" s="19">
        <v>0</v>
      </c>
      <c r="D23" s="7">
        <v>0</v>
      </c>
      <c r="E23" s="6">
        <v>0</v>
      </c>
      <c r="F23" s="7">
        <v>0</v>
      </c>
    </row>
    <row r="24" spans="2:7" x14ac:dyDescent="0.25">
      <c r="B24" s="8" t="s">
        <v>24</v>
      </c>
      <c r="C24" s="92">
        <v>583.03465999999958</v>
      </c>
      <c r="D24" s="4">
        <v>1551.1014000000002</v>
      </c>
      <c r="E24" s="3">
        <v>1139.4363700000017</v>
      </c>
      <c r="F24" s="4">
        <v>2693.9537300000061</v>
      </c>
    </row>
    <row r="25" spans="2:7" x14ac:dyDescent="0.25">
      <c r="B25" s="10" t="s">
        <v>25</v>
      </c>
      <c r="C25" s="92">
        <v>0</v>
      </c>
      <c r="D25" s="4">
        <v>0</v>
      </c>
      <c r="E25" s="3">
        <v>0</v>
      </c>
      <c r="F25" s="4">
        <v>0</v>
      </c>
    </row>
    <row r="26" spans="2:7" x14ac:dyDescent="0.25">
      <c r="B26" s="8" t="s">
        <v>26</v>
      </c>
      <c r="C26" s="92">
        <v>583.03465999999958</v>
      </c>
      <c r="D26" s="4">
        <v>1551.1014000000002</v>
      </c>
      <c r="E26" s="3">
        <v>1139.4363700000017</v>
      </c>
      <c r="F26" s="4">
        <v>2693.9537300000061</v>
      </c>
    </row>
    <row r="27" spans="2:7" ht="16.5" customHeight="1" x14ac:dyDescent="0.25">
      <c r="B27" s="93" t="s">
        <v>27</v>
      </c>
      <c r="C27" s="19">
        <v>583.03465999999958</v>
      </c>
      <c r="D27" s="7">
        <v>1551.1014000000002</v>
      </c>
      <c r="E27" s="6">
        <v>1139.4363700000017</v>
      </c>
      <c r="F27" s="7">
        <v>2693.9537300000061</v>
      </c>
    </row>
    <row r="28" spans="2:7" x14ac:dyDescent="0.25">
      <c r="B28" s="93" t="s">
        <v>23</v>
      </c>
      <c r="C28" s="19">
        <v>0</v>
      </c>
      <c r="D28" s="7">
        <v>0</v>
      </c>
      <c r="E28" s="6">
        <v>0</v>
      </c>
      <c r="F28" s="7">
        <v>0</v>
      </c>
    </row>
    <row r="29" spans="2:7" x14ac:dyDescent="0.25">
      <c r="B29" s="11" t="s">
        <v>28</v>
      </c>
      <c r="C29" s="135">
        <v>0</v>
      </c>
      <c r="D29" s="129">
        <v>0</v>
      </c>
      <c r="E29" s="135">
        <v>0</v>
      </c>
      <c r="F29" s="129">
        <v>0</v>
      </c>
      <c r="G29" s="140"/>
    </row>
    <row r="30" spans="2:7" x14ac:dyDescent="0.25">
      <c r="B30" s="12" t="s">
        <v>29</v>
      </c>
      <c r="C30" s="130">
        <v>0</v>
      </c>
      <c r="D30" s="131">
        <v>0</v>
      </c>
      <c r="E30" s="136">
        <v>6.3314595537724951E-3</v>
      </c>
      <c r="F30" s="131">
        <v>1.4974939356011019E-2</v>
      </c>
      <c r="G30" s="140"/>
    </row>
    <row r="31" spans="2:7" x14ac:dyDescent="0.25">
      <c r="B31" s="12" t="s">
        <v>30</v>
      </c>
      <c r="C31" s="130">
        <v>0</v>
      </c>
      <c r="D31" s="131">
        <v>0</v>
      </c>
      <c r="E31" s="136">
        <v>6.3314595537724951E-3</v>
      </c>
      <c r="F31" s="131">
        <v>1.4974939356011019E-2</v>
      </c>
      <c r="G31" s="140"/>
    </row>
    <row r="32" spans="2:7" ht="22.5" x14ac:dyDescent="0.25">
      <c r="B32" s="15" t="s">
        <v>31</v>
      </c>
      <c r="C32" s="137">
        <v>0</v>
      </c>
      <c r="D32" s="132">
        <v>0</v>
      </c>
      <c r="E32" s="137">
        <v>0</v>
      </c>
      <c r="F32" s="132">
        <v>0</v>
      </c>
      <c r="G32" s="140"/>
    </row>
    <row r="33" spans="2:7" x14ac:dyDescent="0.25">
      <c r="B33" s="5" t="s">
        <v>29</v>
      </c>
      <c r="C33" s="138">
        <v>0</v>
      </c>
      <c r="D33" s="133">
        <v>0</v>
      </c>
      <c r="E33" s="138">
        <v>6.3314595537724951E-3</v>
      </c>
      <c r="F33" s="133">
        <v>1.4974939356011019E-2</v>
      </c>
      <c r="G33" s="140"/>
    </row>
    <row r="34" spans="2:7" x14ac:dyDescent="0.25">
      <c r="B34" s="5" t="s">
        <v>30</v>
      </c>
      <c r="C34" s="138">
        <v>0</v>
      </c>
      <c r="D34" s="133">
        <v>0</v>
      </c>
      <c r="E34" s="138">
        <v>6.3314595537724951E-3</v>
      </c>
      <c r="F34" s="133">
        <v>1.4974939356011019E-2</v>
      </c>
      <c r="G34" s="140"/>
    </row>
    <row r="35" spans="2:7" ht="23.25" thickBot="1" x14ac:dyDescent="0.3">
      <c r="B35" s="16" t="s">
        <v>32</v>
      </c>
      <c r="C35" s="139">
        <v>0</v>
      </c>
      <c r="D35" s="134">
        <v>0</v>
      </c>
      <c r="E35" s="139">
        <v>0</v>
      </c>
      <c r="F35" s="134">
        <v>0</v>
      </c>
      <c r="G35" s="140"/>
    </row>
    <row r="36" spans="2:7" ht="15.75" thickTop="1" x14ac:dyDescent="0.25"/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F17" sqref="F17"/>
    </sheetView>
  </sheetViews>
  <sheetFormatPr defaultRowHeight="15" x14ac:dyDescent="0.25"/>
  <cols>
    <col min="2" max="2" width="61.7109375" customWidth="1"/>
    <col min="3" max="6" width="12" customWidth="1"/>
  </cols>
  <sheetData>
    <row r="1" spans="2:6" ht="15.75" thickBot="1" x14ac:dyDescent="0.3"/>
    <row r="2" spans="2:6" ht="16.5" thickTop="1" thickBot="1" x14ac:dyDescent="0.3">
      <c r="C2" s="141" t="s">
        <v>33</v>
      </c>
      <c r="D2" s="142"/>
      <c r="E2" s="142"/>
      <c r="F2" s="143"/>
    </row>
    <row r="3" spans="2:6" ht="36.75" customHeight="1" thickTop="1" x14ac:dyDescent="0.25">
      <c r="B3" s="1"/>
      <c r="C3" s="21" t="s">
        <v>2</v>
      </c>
      <c r="D3" s="21" t="s">
        <v>3</v>
      </c>
      <c r="E3" s="169" t="s">
        <v>0</v>
      </c>
      <c r="F3" s="170" t="s">
        <v>1</v>
      </c>
    </row>
    <row r="4" spans="2:6" x14ac:dyDescent="0.25">
      <c r="B4" s="10" t="s">
        <v>26</v>
      </c>
      <c r="C4" s="94" t="s">
        <v>146</v>
      </c>
      <c r="D4" s="171" t="s">
        <v>147</v>
      </c>
      <c r="E4" s="172">
        <v>1139.4363700000017</v>
      </c>
      <c r="F4" s="41">
        <v>2693.9537300000102</v>
      </c>
    </row>
    <row r="5" spans="2:6" x14ac:dyDescent="0.25">
      <c r="B5" s="9" t="s">
        <v>83</v>
      </c>
      <c r="C5" s="6">
        <v>0</v>
      </c>
      <c r="D5" s="7">
        <v>0</v>
      </c>
      <c r="E5" s="6">
        <v>0</v>
      </c>
      <c r="F5" s="7">
        <v>0</v>
      </c>
    </row>
    <row r="6" spans="2:6" ht="22.5" x14ac:dyDescent="0.25">
      <c r="B6" s="9" t="s">
        <v>84</v>
      </c>
      <c r="C6" s="6">
        <v>0</v>
      </c>
      <c r="D6" s="7">
        <v>0</v>
      </c>
      <c r="E6" s="6">
        <v>0</v>
      </c>
      <c r="F6" s="7">
        <v>0</v>
      </c>
    </row>
    <row r="7" spans="2:6" ht="22.5" x14ac:dyDescent="0.25">
      <c r="B7" s="9" t="s">
        <v>85</v>
      </c>
      <c r="C7" s="6">
        <v>0</v>
      </c>
      <c r="D7" s="7">
        <v>0</v>
      </c>
      <c r="E7" s="6">
        <v>0</v>
      </c>
      <c r="F7" s="7">
        <v>0</v>
      </c>
    </row>
    <row r="8" spans="2:6" x14ac:dyDescent="0.25">
      <c r="B8" s="9" t="s">
        <v>86</v>
      </c>
      <c r="C8" s="6">
        <v>0</v>
      </c>
      <c r="D8" s="7">
        <v>0</v>
      </c>
      <c r="E8" s="6">
        <v>0</v>
      </c>
      <c r="F8" s="7">
        <v>0</v>
      </c>
    </row>
    <row r="9" spans="2:6" x14ac:dyDescent="0.25">
      <c r="B9" s="9" t="s">
        <v>87</v>
      </c>
      <c r="C9" s="6">
        <v>0</v>
      </c>
      <c r="D9" s="7">
        <v>0</v>
      </c>
      <c r="E9" s="6">
        <v>0</v>
      </c>
      <c r="F9" s="7">
        <v>0</v>
      </c>
    </row>
    <row r="10" spans="2:6" x14ac:dyDescent="0.25">
      <c r="B10" s="9" t="s">
        <v>88</v>
      </c>
      <c r="C10" s="6">
        <v>0</v>
      </c>
      <c r="D10" s="7">
        <v>0</v>
      </c>
      <c r="E10" s="6">
        <v>0</v>
      </c>
      <c r="F10" s="7">
        <v>0</v>
      </c>
    </row>
    <row r="11" spans="2:6" x14ac:dyDescent="0.25">
      <c r="B11" s="10" t="s">
        <v>89</v>
      </c>
      <c r="C11" s="94" t="s">
        <v>146</v>
      </c>
      <c r="D11" s="171" t="s">
        <v>147</v>
      </c>
      <c r="E11" s="172">
        <v>1139.4363700000017</v>
      </c>
      <c r="F11" s="41">
        <v>2693.9537300000102</v>
      </c>
    </row>
    <row r="12" spans="2:6" x14ac:dyDescent="0.25">
      <c r="B12" s="39" t="s">
        <v>90</v>
      </c>
      <c r="C12" s="6">
        <v>0</v>
      </c>
      <c r="D12" s="173">
        <v>0</v>
      </c>
      <c r="E12" s="174">
        <v>0</v>
      </c>
      <c r="F12" s="7">
        <v>0</v>
      </c>
    </row>
    <row r="13" spans="2:6" ht="15.75" thickBot="1" x14ac:dyDescent="0.3">
      <c r="B13" s="40" t="s">
        <v>91</v>
      </c>
      <c r="C13" s="176" t="s">
        <v>146</v>
      </c>
      <c r="D13" s="177" t="s">
        <v>147</v>
      </c>
      <c r="E13" s="175">
        <v>1139.4363700000017</v>
      </c>
      <c r="F13" s="42">
        <v>2693.9537300000102</v>
      </c>
    </row>
    <row r="14" spans="2:6" ht="15.75" thickTop="1" x14ac:dyDescent="0.25"/>
  </sheetData>
  <mergeCells count="1">
    <mergeCell ref="C2:F2"/>
  </mergeCells>
  <pageMargins left="0.7" right="0.7" top="0.75" bottom="0.75" header="0.3" footer="0.3"/>
  <pageSetup paperSize="9" orientation="portrait" r:id="rId1"/>
  <ignoredErrors>
    <ignoredError sqref="C4:D4 C11:D11 C13:D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8"/>
  <sheetViews>
    <sheetView workbookViewId="0"/>
  </sheetViews>
  <sheetFormatPr defaultRowHeight="15" x14ac:dyDescent="0.25"/>
  <cols>
    <col min="2" max="2" width="55.85546875" customWidth="1"/>
    <col min="3" max="3" width="18.7109375" customWidth="1"/>
    <col min="4" max="5" width="19" customWidth="1"/>
  </cols>
  <sheetData>
    <row r="1" spans="2:4" ht="15.75" thickBot="1" x14ac:dyDescent="0.3"/>
    <row r="2" spans="2:4" ht="16.5" thickTop="1" thickBot="1" x14ac:dyDescent="0.3">
      <c r="C2" s="144" t="s">
        <v>33</v>
      </c>
      <c r="D2" s="145"/>
    </row>
    <row r="3" spans="2:4" ht="25.5" customHeight="1" thickTop="1" x14ac:dyDescent="0.25">
      <c r="B3" s="1" t="s">
        <v>56</v>
      </c>
      <c r="C3" s="17" t="s">
        <v>34</v>
      </c>
      <c r="D3" s="18" t="s">
        <v>35</v>
      </c>
    </row>
    <row r="4" spans="2:4" x14ac:dyDescent="0.25">
      <c r="B4" s="24" t="s">
        <v>36</v>
      </c>
      <c r="C4" s="27">
        <v>31895.158769999998</v>
      </c>
      <c r="D4" s="28">
        <v>30860.777769999997</v>
      </c>
    </row>
    <row r="5" spans="2:4" x14ac:dyDescent="0.25">
      <c r="B5" s="9" t="s">
        <v>37</v>
      </c>
      <c r="C5" s="6">
        <v>28552.55588</v>
      </c>
      <c r="D5" s="7">
        <v>28080.052390000001</v>
      </c>
    </row>
    <row r="6" spans="2:4" x14ac:dyDescent="0.25">
      <c r="B6" s="9" t="s">
        <v>38</v>
      </c>
      <c r="C6" s="6">
        <v>1307.94722</v>
      </c>
      <c r="D6" s="7">
        <v>1114.7207900000001</v>
      </c>
    </row>
    <row r="7" spans="2:4" x14ac:dyDescent="0.25">
      <c r="B7" s="9" t="s">
        <v>39</v>
      </c>
      <c r="C7" s="6">
        <v>1069.5593000000001</v>
      </c>
      <c r="D7" s="7">
        <v>1093.3809699999999</v>
      </c>
    </row>
    <row r="8" spans="2:4" x14ac:dyDescent="0.25">
      <c r="B8" s="9" t="s">
        <v>40</v>
      </c>
      <c r="C8" s="6">
        <v>761.6043699999999</v>
      </c>
      <c r="D8" s="7">
        <v>230.64963</v>
      </c>
    </row>
    <row r="9" spans="2:4" x14ac:dyDescent="0.25">
      <c r="B9" s="9" t="s">
        <v>41</v>
      </c>
      <c r="C9" s="6">
        <v>0</v>
      </c>
      <c r="D9" s="7">
        <v>0</v>
      </c>
    </row>
    <row r="10" spans="2:4" x14ac:dyDescent="0.25">
      <c r="B10" s="9" t="s">
        <v>42</v>
      </c>
      <c r="C10" s="6">
        <v>0</v>
      </c>
      <c r="D10" s="7">
        <v>0</v>
      </c>
    </row>
    <row r="11" spans="2:4" x14ac:dyDescent="0.25">
      <c r="B11" s="9" t="s">
        <v>43</v>
      </c>
      <c r="C11" s="6">
        <v>203.49199999999999</v>
      </c>
      <c r="D11" s="7">
        <v>341.97399000000001</v>
      </c>
    </row>
    <row r="12" spans="2:4" x14ac:dyDescent="0.25">
      <c r="B12" s="9" t="s">
        <v>44</v>
      </c>
      <c r="C12" s="6">
        <v>0</v>
      </c>
      <c r="D12" s="7">
        <v>0</v>
      </c>
    </row>
    <row r="13" spans="2:4" x14ac:dyDescent="0.25">
      <c r="B13" s="25" t="s">
        <v>45</v>
      </c>
      <c r="C13" s="27">
        <v>52003.958399999996</v>
      </c>
      <c r="D13" s="28">
        <v>46973.10469</v>
      </c>
    </row>
    <row r="14" spans="2:4" x14ac:dyDescent="0.25">
      <c r="B14" s="9" t="s">
        <v>46</v>
      </c>
      <c r="C14" s="6">
        <v>25115.12902</v>
      </c>
      <c r="D14" s="7">
        <v>22629.23099</v>
      </c>
    </row>
    <row r="15" spans="2:4" x14ac:dyDescent="0.25">
      <c r="B15" s="9" t="s">
        <v>47</v>
      </c>
      <c r="C15" s="6">
        <v>22880.278730000002</v>
      </c>
      <c r="D15" s="7">
        <v>21234.402890000001</v>
      </c>
    </row>
    <row r="16" spans="2:4" x14ac:dyDescent="0.25">
      <c r="B16" s="9" t="s">
        <v>48</v>
      </c>
      <c r="C16" s="6">
        <v>0</v>
      </c>
      <c r="D16" s="7">
        <v>0</v>
      </c>
    </row>
    <row r="17" spans="2:4" x14ac:dyDescent="0.25">
      <c r="B17" s="9" t="s">
        <v>49</v>
      </c>
      <c r="C17" s="6">
        <v>805.35970999999995</v>
      </c>
      <c r="D17" s="7">
        <v>908.12923000000012</v>
      </c>
    </row>
    <row r="18" spans="2:4" x14ac:dyDescent="0.25">
      <c r="B18" s="9" t="s">
        <v>50</v>
      </c>
      <c r="C18" s="6">
        <v>0</v>
      </c>
      <c r="D18" s="7">
        <v>0</v>
      </c>
    </row>
    <row r="19" spans="2:4" ht="22.5" x14ac:dyDescent="0.25">
      <c r="B19" s="9" t="s">
        <v>51</v>
      </c>
      <c r="C19" s="6">
        <v>0</v>
      </c>
      <c r="D19" s="7">
        <v>0</v>
      </c>
    </row>
    <row r="20" spans="2:4" x14ac:dyDescent="0.25">
      <c r="B20" s="9" t="s">
        <v>42</v>
      </c>
      <c r="C20" s="6">
        <v>0</v>
      </c>
      <c r="D20" s="7">
        <v>0</v>
      </c>
    </row>
    <row r="21" spans="2:4" x14ac:dyDescent="0.25">
      <c r="B21" s="9" t="s">
        <v>52</v>
      </c>
      <c r="C21" s="6">
        <v>2224.9272299999998</v>
      </c>
      <c r="D21" s="7">
        <v>1765.6786999999999</v>
      </c>
    </row>
    <row r="22" spans="2:4" x14ac:dyDescent="0.25">
      <c r="B22" s="9" t="s">
        <v>53</v>
      </c>
      <c r="C22" s="6">
        <v>978.26370999999995</v>
      </c>
      <c r="D22" s="7">
        <v>435.66288000000003</v>
      </c>
    </row>
    <row r="23" spans="2:4" x14ac:dyDescent="0.25">
      <c r="B23" s="25" t="s">
        <v>54</v>
      </c>
      <c r="C23" s="27">
        <v>0</v>
      </c>
      <c r="D23" s="28">
        <v>0</v>
      </c>
    </row>
    <row r="24" spans="2:4" ht="15.75" thickBot="1" x14ac:dyDescent="0.3">
      <c r="B24" s="26" t="s">
        <v>55</v>
      </c>
      <c r="C24" s="29">
        <v>83899.117169999998</v>
      </c>
      <c r="D24" s="30">
        <v>77833.882459999993</v>
      </c>
    </row>
    <row r="25" spans="2:4" ht="16.5" thickTop="1" thickBot="1" x14ac:dyDescent="0.3"/>
    <row r="26" spans="2:4" ht="16.5" thickTop="1" thickBot="1" x14ac:dyDescent="0.3">
      <c r="C26" s="144" t="s">
        <v>33</v>
      </c>
      <c r="D26" s="145"/>
    </row>
    <row r="27" spans="2:4" ht="15.75" thickTop="1" x14ac:dyDescent="0.25">
      <c r="B27" s="1" t="s">
        <v>57</v>
      </c>
      <c r="C27" s="17" t="s">
        <v>34</v>
      </c>
      <c r="D27" s="18" t="s">
        <v>35</v>
      </c>
    </row>
    <row r="28" spans="2:4" x14ac:dyDescent="0.25">
      <c r="B28" s="25" t="s">
        <v>58</v>
      </c>
      <c r="C28" s="33">
        <v>39358.04146</v>
      </c>
      <c r="D28" s="34">
        <v>37980.416839999998</v>
      </c>
    </row>
    <row r="29" spans="2:4" x14ac:dyDescent="0.25">
      <c r="B29" s="9" t="s">
        <v>59</v>
      </c>
      <c r="C29" s="35">
        <v>1799.6424999999999</v>
      </c>
      <c r="D29" s="36">
        <v>1799.6424999999999</v>
      </c>
    </row>
    <row r="30" spans="2:4" x14ac:dyDescent="0.25">
      <c r="B30" s="9" t="s">
        <v>60</v>
      </c>
      <c r="C30" s="35">
        <v>23815.49007</v>
      </c>
      <c r="D30" s="36">
        <v>23815.49007</v>
      </c>
    </row>
    <row r="31" spans="2:4" x14ac:dyDescent="0.25">
      <c r="B31" s="9" t="s">
        <v>61</v>
      </c>
      <c r="C31" s="35">
        <v>0</v>
      </c>
      <c r="D31" s="36">
        <v>0</v>
      </c>
    </row>
    <row r="32" spans="2:4" x14ac:dyDescent="0.25">
      <c r="B32" s="9" t="s">
        <v>62</v>
      </c>
      <c r="C32" s="35">
        <v>10458.69916</v>
      </c>
      <c r="D32" s="36">
        <v>9112.3305400000008</v>
      </c>
    </row>
    <row r="33" spans="2:4" x14ac:dyDescent="0.25">
      <c r="B33" s="9" t="s">
        <v>63</v>
      </c>
      <c r="C33" s="35">
        <v>0</v>
      </c>
      <c r="D33" s="36">
        <v>0</v>
      </c>
    </row>
    <row r="34" spans="2:4" x14ac:dyDescent="0.25">
      <c r="B34" s="9" t="s">
        <v>64</v>
      </c>
      <c r="C34" s="35">
        <v>0</v>
      </c>
      <c r="D34" s="36">
        <v>0</v>
      </c>
    </row>
    <row r="35" spans="2:4" x14ac:dyDescent="0.25">
      <c r="B35" s="9" t="s">
        <v>65</v>
      </c>
      <c r="C35" s="35">
        <v>2144.7733599999997</v>
      </c>
      <c r="D35" s="36">
        <v>559</v>
      </c>
    </row>
    <row r="36" spans="2:4" x14ac:dyDescent="0.25">
      <c r="B36" s="9" t="s">
        <v>66</v>
      </c>
      <c r="C36" s="35">
        <v>1139.4363700000001</v>
      </c>
      <c r="D36" s="36">
        <v>2693.9537300000002</v>
      </c>
    </row>
    <row r="37" spans="2:4" x14ac:dyDescent="0.25">
      <c r="B37" s="9" t="s">
        <v>67</v>
      </c>
      <c r="C37" s="35">
        <v>0</v>
      </c>
      <c r="D37" s="36">
        <v>0</v>
      </c>
    </row>
    <row r="38" spans="2:4" x14ac:dyDescent="0.25">
      <c r="B38" s="25" t="s">
        <v>68</v>
      </c>
      <c r="C38" s="33">
        <v>9019.768759999999</v>
      </c>
      <c r="D38" s="34">
        <v>4503.3233600000003</v>
      </c>
    </row>
    <row r="39" spans="2:4" x14ac:dyDescent="0.25">
      <c r="B39" s="9" t="s">
        <v>69</v>
      </c>
      <c r="C39" s="35">
        <v>7062.3044199999995</v>
      </c>
      <c r="D39" s="36">
        <v>1908.89409</v>
      </c>
    </row>
    <row r="40" spans="2:4" x14ac:dyDescent="0.25">
      <c r="B40" s="9" t="s">
        <v>70</v>
      </c>
      <c r="C40" s="35">
        <v>881.50929000000008</v>
      </c>
      <c r="D40" s="36">
        <v>1232.2871100000002</v>
      </c>
    </row>
    <row r="41" spans="2:4" x14ac:dyDescent="0.25">
      <c r="B41" s="9" t="s">
        <v>71</v>
      </c>
      <c r="C41" s="35">
        <v>0</v>
      </c>
      <c r="D41" s="36">
        <v>0</v>
      </c>
    </row>
    <row r="42" spans="2:4" x14ac:dyDescent="0.25">
      <c r="B42" s="9" t="s">
        <v>72</v>
      </c>
      <c r="C42" s="35">
        <v>277.69600000000003</v>
      </c>
      <c r="D42" s="36">
        <v>448.23795000000001</v>
      </c>
    </row>
    <row r="43" spans="2:4" x14ac:dyDescent="0.25">
      <c r="B43" s="9" t="s">
        <v>73</v>
      </c>
      <c r="C43" s="35">
        <v>563.84516000000008</v>
      </c>
      <c r="D43" s="36">
        <v>704.58038999999997</v>
      </c>
    </row>
    <row r="44" spans="2:4" x14ac:dyDescent="0.25">
      <c r="B44" s="9" t="s">
        <v>74</v>
      </c>
      <c r="C44" s="35">
        <v>234.41389000000001</v>
      </c>
      <c r="D44" s="36">
        <v>209.32382000000001</v>
      </c>
    </row>
    <row r="45" spans="2:4" x14ac:dyDescent="0.25">
      <c r="B45" s="9" t="s">
        <v>75</v>
      </c>
      <c r="C45" s="35">
        <v>0</v>
      </c>
      <c r="D45" s="36">
        <v>0</v>
      </c>
    </row>
    <row r="46" spans="2:4" x14ac:dyDescent="0.25">
      <c r="B46" s="25" t="s">
        <v>76</v>
      </c>
      <c r="C46" s="33">
        <v>35521.306950000006</v>
      </c>
      <c r="D46" s="34">
        <v>35350.142260000008</v>
      </c>
    </row>
    <row r="47" spans="2:4" x14ac:dyDescent="0.25">
      <c r="B47" s="9" t="s">
        <v>69</v>
      </c>
      <c r="C47" s="35">
        <v>5173.6561300000003</v>
      </c>
      <c r="D47" s="36">
        <v>9325.3907100000015</v>
      </c>
    </row>
    <row r="48" spans="2:4" x14ac:dyDescent="0.25">
      <c r="B48" s="9" t="s">
        <v>70</v>
      </c>
      <c r="C48" s="35">
        <v>610.22910000000002</v>
      </c>
      <c r="D48" s="36">
        <v>1074.10177</v>
      </c>
    </row>
    <row r="49" spans="2:4" x14ac:dyDescent="0.25">
      <c r="B49" s="9" t="s">
        <v>77</v>
      </c>
      <c r="C49" s="35">
        <v>25748.03386</v>
      </c>
      <c r="D49" s="36">
        <v>19376.174940000001</v>
      </c>
    </row>
    <row r="50" spans="2:4" x14ac:dyDescent="0.25">
      <c r="B50" s="31" t="s">
        <v>78</v>
      </c>
      <c r="C50" s="35">
        <v>0</v>
      </c>
      <c r="D50" s="36">
        <v>0</v>
      </c>
    </row>
    <row r="51" spans="2:4" x14ac:dyDescent="0.25">
      <c r="B51" s="9" t="s">
        <v>79</v>
      </c>
      <c r="C51" s="35">
        <v>2632.3573300000003</v>
      </c>
      <c r="D51" s="36">
        <v>4876.0756999999994</v>
      </c>
    </row>
    <row r="52" spans="2:4" x14ac:dyDescent="0.25">
      <c r="B52" s="9" t="s">
        <v>73</v>
      </c>
      <c r="C52" s="35">
        <v>181.60379</v>
      </c>
      <c r="D52" s="36">
        <v>181.60379</v>
      </c>
    </row>
    <row r="53" spans="2:4" x14ac:dyDescent="0.25">
      <c r="B53" s="9" t="s">
        <v>74</v>
      </c>
      <c r="C53" s="35">
        <v>0</v>
      </c>
      <c r="D53" s="36">
        <v>0</v>
      </c>
    </row>
    <row r="54" spans="2:4" x14ac:dyDescent="0.25">
      <c r="B54" s="9" t="s">
        <v>75</v>
      </c>
      <c r="C54" s="35">
        <v>1175.4267399999999</v>
      </c>
      <c r="D54" s="36">
        <v>516.79534999999998</v>
      </c>
    </row>
    <row r="55" spans="2:4" ht="23.25" x14ac:dyDescent="0.25">
      <c r="B55" s="32" t="s">
        <v>80</v>
      </c>
      <c r="C55" s="35">
        <v>0</v>
      </c>
      <c r="D55" s="36">
        <v>0</v>
      </c>
    </row>
    <row r="56" spans="2:4" x14ac:dyDescent="0.25">
      <c r="B56" s="24" t="s">
        <v>81</v>
      </c>
      <c r="C56" s="33">
        <v>83899.117169999998</v>
      </c>
      <c r="D56" s="34">
        <v>77833.882460000008</v>
      </c>
    </row>
    <row r="57" spans="2:4" ht="15.75" thickBot="1" x14ac:dyDescent="0.3">
      <c r="B57" s="72" t="s">
        <v>82</v>
      </c>
      <c r="C57" s="37">
        <v>0.21869922198436634</v>
      </c>
      <c r="D57" s="38">
        <v>0.21104423150709098</v>
      </c>
    </row>
    <row r="58" spans="2:4" ht="15.75" thickTop="1" x14ac:dyDescent="0.25"/>
  </sheetData>
  <mergeCells count="2">
    <mergeCell ref="C2:D2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/>
  </sheetViews>
  <sheetFormatPr defaultRowHeight="15" x14ac:dyDescent="0.25"/>
  <cols>
    <col min="2" max="2" width="32.42578125" customWidth="1"/>
    <col min="3" max="3" width="11" customWidth="1"/>
    <col min="4" max="4" width="17.28515625" customWidth="1"/>
    <col min="5" max="5" width="11" customWidth="1"/>
    <col min="6" max="7" width="12" customWidth="1"/>
    <col min="8" max="8" width="11" customWidth="1"/>
    <col min="9" max="9" width="15.28515625" customWidth="1"/>
    <col min="10" max="10" width="12" customWidth="1"/>
  </cols>
  <sheetData>
    <row r="1" spans="2:10" ht="15.75" thickBot="1" x14ac:dyDescent="0.3"/>
    <row r="2" spans="2:10" ht="16.5" thickTop="1" thickBot="1" x14ac:dyDescent="0.3">
      <c r="C2" s="144" t="s">
        <v>33</v>
      </c>
      <c r="D2" s="152"/>
      <c r="E2" s="152"/>
      <c r="F2" s="152"/>
      <c r="G2" s="152"/>
      <c r="H2" s="152"/>
      <c r="I2" s="152"/>
      <c r="J2" s="145"/>
    </row>
    <row r="3" spans="2:10" ht="45.75" thickTop="1" x14ac:dyDescent="0.25">
      <c r="B3" s="43"/>
      <c r="C3" s="54" t="s">
        <v>59</v>
      </c>
      <c r="D3" s="54" t="s">
        <v>92</v>
      </c>
      <c r="E3" s="54" t="s">
        <v>62</v>
      </c>
      <c r="F3" s="54" t="s">
        <v>63</v>
      </c>
      <c r="G3" s="54" t="s">
        <v>65</v>
      </c>
      <c r="H3" s="54" t="s">
        <v>66</v>
      </c>
      <c r="I3" s="54" t="s">
        <v>93</v>
      </c>
      <c r="J3" s="55" t="s">
        <v>94</v>
      </c>
    </row>
    <row r="4" spans="2:10" x14ac:dyDescent="0.25">
      <c r="B4" s="146" t="str">
        <f>CONCATENATE("dziewięć miesięcy zakończonych ",'[1]Dane podstawowe'!$B$9," ","r.")</f>
        <v>dziewięć miesięcy zakończonych 30.09.2013 r.</v>
      </c>
      <c r="C4" s="147"/>
      <c r="D4" s="147"/>
      <c r="E4" s="147"/>
      <c r="F4" s="147"/>
      <c r="G4" s="147"/>
      <c r="H4" s="147"/>
      <c r="I4" s="147"/>
      <c r="J4" s="148"/>
    </row>
    <row r="5" spans="2:10" x14ac:dyDescent="0.25">
      <c r="B5" s="48" t="s">
        <v>144</v>
      </c>
      <c r="C5" s="49">
        <v>1799.6424999999999</v>
      </c>
      <c r="D5" s="49">
        <v>23815.49007</v>
      </c>
      <c r="E5" s="49">
        <v>7411.9179199999999</v>
      </c>
      <c r="F5" s="49">
        <v>3047.93021</v>
      </c>
      <c r="G5" s="49">
        <v>2144.6835000000001</v>
      </c>
      <c r="H5" s="49">
        <v>0</v>
      </c>
      <c r="I5" s="49">
        <v>38219.664200000007</v>
      </c>
      <c r="J5" s="50">
        <v>38219.664200000007</v>
      </c>
    </row>
    <row r="6" spans="2:10" x14ac:dyDescent="0.25">
      <c r="B6" s="44" t="s">
        <v>95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7">
        <v>0</v>
      </c>
    </row>
    <row r="7" spans="2:10" x14ac:dyDescent="0.25">
      <c r="B7" s="44" t="s">
        <v>96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7">
        <v>0</v>
      </c>
    </row>
    <row r="8" spans="2:10" x14ac:dyDescent="0.25">
      <c r="B8" s="48" t="s">
        <v>97</v>
      </c>
      <c r="C8" s="49">
        <v>1799.6424999999999</v>
      </c>
      <c r="D8" s="49">
        <v>23815.49007</v>
      </c>
      <c r="E8" s="49">
        <v>7411.9179199999999</v>
      </c>
      <c r="F8" s="49">
        <v>3047.93021</v>
      </c>
      <c r="G8" s="49">
        <v>2144.6835000000001</v>
      </c>
      <c r="H8" s="49">
        <v>0</v>
      </c>
      <c r="I8" s="49">
        <v>38219.664200000007</v>
      </c>
      <c r="J8" s="50">
        <v>38219.664200000007</v>
      </c>
    </row>
    <row r="9" spans="2:10" x14ac:dyDescent="0.25">
      <c r="B9" s="44" t="s">
        <v>98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7">
        <v>0</v>
      </c>
    </row>
    <row r="10" spans="2:10" x14ac:dyDescent="0.25">
      <c r="B10" s="44" t="s">
        <v>99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7">
        <v>0</v>
      </c>
    </row>
    <row r="11" spans="2:10" x14ac:dyDescent="0.25">
      <c r="B11" s="44" t="s">
        <v>100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7">
        <v>0</v>
      </c>
    </row>
    <row r="12" spans="2:10" x14ac:dyDescent="0.25">
      <c r="B12" s="45" t="s">
        <v>101</v>
      </c>
      <c r="C12" s="46">
        <v>0</v>
      </c>
      <c r="D12" s="46">
        <v>0</v>
      </c>
      <c r="E12" s="46">
        <v>3047.93021</v>
      </c>
      <c r="F12" s="46">
        <v>-3047.93021</v>
      </c>
      <c r="G12" s="46">
        <v>0</v>
      </c>
      <c r="H12" s="46">
        <v>1139.4363700000001</v>
      </c>
      <c r="I12" s="46">
        <v>1139.4363700000001</v>
      </c>
      <c r="J12" s="47">
        <v>1139.4363700000001</v>
      </c>
    </row>
    <row r="13" spans="2:10" x14ac:dyDescent="0.25">
      <c r="B13" s="44" t="s">
        <v>102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7">
        <v>0</v>
      </c>
    </row>
    <row r="14" spans="2:10" x14ac:dyDescent="0.25">
      <c r="B14" s="44" t="s">
        <v>103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7">
        <v>0</v>
      </c>
    </row>
    <row r="15" spans="2:10" x14ac:dyDescent="0.25">
      <c r="B15" s="48" t="s">
        <v>145</v>
      </c>
      <c r="C15" s="49">
        <v>1799.6424999999999</v>
      </c>
      <c r="D15" s="49">
        <v>23815.49007</v>
      </c>
      <c r="E15" s="49">
        <v>10459.848129999998</v>
      </c>
      <c r="F15" s="49">
        <v>0</v>
      </c>
      <c r="G15" s="49">
        <v>2144.6835000000001</v>
      </c>
      <c r="H15" s="49">
        <v>1139.4363700000001</v>
      </c>
      <c r="I15" s="49">
        <v>39359.100570000002</v>
      </c>
      <c r="J15" s="50">
        <v>39359.100570000002</v>
      </c>
    </row>
    <row r="16" spans="2:10" x14ac:dyDescent="0.25">
      <c r="B16" s="149" t="s">
        <v>104</v>
      </c>
      <c r="C16" s="150"/>
      <c r="D16" s="150"/>
      <c r="E16" s="150"/>
      <c r="F16" s="150"/>
      <c r="G16" s="150"/>
      <c r="H16" s="150"/>
      <c r="I16" s="150"/>
      <c r="J16" s="151"/>
    </row>
    <row r="17" spans="2:10" x14ac:dyDescent="0.25">
      <c r="B17" s="48" t="s">
        <v>106</v>
      </c>
      <c r="C17" s="49">
        <v>1799.6424999999999</v>
      </c>
      <c r="D17" s="49">
        <v>23815.49007</v>
      </c>
      <c r="E17" s="49">
        <v>7130.5</v>
      </c>
      <c r="F17" s="49">
        <v>0</v>
      </c>
      <c r="G17" s="49">
        <v>4226.3</v>
      </c>
      <c r="H17" s="49">
        <v>0</v>
      </c>
      <c r="I17" s="49">
        <v>36971.932569999997</v>
      </c>
      <c r="J17" s="50">
        <v>36971.932569999997</v>
      </c>
    </row>
    <row r="18" spans="2:10" x14ac:dyDescent="0.25">
      <c r="B18" s="44" t="s">
        <v>95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7">
        <v>0</v>
      </c>
    </row>
    <row r="19" spans="2:10" x14ac:dyDescent="0.25">
      <c r="B19" s="44" t="s">
        <v>96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7">
        <v>0</v>
      </c>
    </row>
    <row r="20" spans="2:10" x14ac:dyDescent="0.25">
      <c r="B20" s="48" t="s">
        <v>97</v>
      </c>
      <c r="C20" s="49">
        <v>1799.6424999999999</v>
      </c>
      <c r="D20" s="49">
        <v>23815.49007</v>
      </c>
      <c r="E20" s="49">
        <v>7130.5</v>
      </c>
      <c r="F20" s="49">
        <v>0</v>
      </c>
      <c r="G20" s="49">
        <v>4226.3</v>
      </c>
      <c r="H20" s="49">
        <v>0</v>
      </c>
      <c r="I20" s="49">
        <v>36971.932569999997</v>
      </c>
      <c r="J20" s="50">
        <v>36971.932569999997</v>
      </c>
    </row>
    <row r="21" spans="2:10" x14ac:dyDescent="0.25">
      <c r="B21" s="44" t="s">
        <v>98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7">
        <v>0</v>
      </c>
    </row>
    <row r="22" spans="2:10" x14ac:dyDescent="0.25">
      <c r="B22" s="44" t="s">
        <v>99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</row>
    <row r="23" spans="2:10" x14ac:dyDescent="0.25">
      <c r="B23" s="44" t="s">
        <v>100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7">
        <v>0</v>
      </c>
    </row>
    <row r="24" spans="2:10" x14ac:dyDescent="0.25">
      <c r="B24" s="45" t="s">
        <v>101</v>
      </c>
      <c r="C24" s="46">
        <v>0</v>
      </c>
      <c r="D24" s="46">
        <v>0</v>
      </c>
      <c r="E24" s="46">
        <v>1511.1470400000001</v>
      </c>
      <c r="F24" s="46">
        <v>0</v>
      </c>
      <c r="G24" s="46">
        <v>-1396.9739999999999</v>
      </c>
      <c r="H24" s="46">
        <v>2693.9537300000002</v>
      </c>
      <c r="I24" s="46">
        <v>2808.1267699999999</v>
      </c>
      <c r="J24" s="47">
        <v>2808.1267699999999</v>
      </c>
    </row>
    <row r="25" spans="2:10" x14ac:dyDescent="0.25">
      <c r="B25" s="44" t="s">
        <v>102</v>
      </c>
      <c r="C25" s="46">
        <v>0</v>
      </c>
      <c r="D25" s="46">
        <v>0</v>
      </c>
      <c r="E25" s="46">
        <v>-1115</v>
      </c>
      <c r="F25" s="46">
        <v>0</v>
      </c>
      <c r="G25" s="46">
        <v>-684.64250000000004</v>
      </c>
      <c r="H25" s="46">
        <v>0</v>
      </c>
      <c r="I25" s="46">
        <v>-1799.6424999999999</v>
      </c>
      <c r="J25" s="47">
        <v>-1799.6424999999999</v>
      </c>
    </row>
    <row r="26" spans="2:10" x14ac:dyDescent="0.25">
      <c r="B26" s="44" t="s">
        <v>103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7">
        <v>0</v>
      </c>
    </row>
    <row r="27" spans="2:10" ht="15.75" thickBot="1" x14ac:dyDescent="0.3">
      <c r="B27" s="51" t="s">
        <v>105</v>
      </c>
      <c r="C27" s="52">
        <v>1799.6424999999999</v>
      </c>
      <c r="D27" s="52">
        <v>23815.49007</v>
      </c>
      <c r="E27" s="52">
        <v>7526.6470399999989</v>
      </c>
      <c r="F27" s="52">
        <v>0</v>
      </c>
      <c r="G27" s="52">
        <v>2144.6835000000001</v>
      </c>
      <c r="H27" s="52">
        <v>2693.9537300000002</v>
      </c>
      <c r="I27" s="52">
        <v>37980.416839999998</v>
      </c>
      <c r="J27" s="53">
        <v>37980.416839999998</v>
      </c>
    </row>
    <row r="28" spans="2:10" ht="15.75" thickTop="1" x14ac:dyDescent="0.25"/>
  </sheetData>
  <mergeCells count="3">
    <mergeCell ref="B4:J4"/>
    <mergeCell ref="B16:J16"/>
    <mergeCell ref="C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workbookViewId="0"/>
  </sheetViews>
  <sheetFormatPr defaultRowHeight="15" x14ac:dyDescent="0.25"/>
  <cols>
    <col min="2" max="2" width="61" bestFit="1" customWidth="1"/>
    <col min="3" max="3" width="15" customWidth="1"/>
    <col min="4" max="4" width="15.140625" customWidth="1"/>
  </cols>
  <sheetData>
    <row r="1" spans="2:4" ht="15.75" thickBot="1" x14ac:dyDescent="0.3"/>
    <row r="2" spans="2:4" ht="16.5" thickTop="1" thickBot="1" x14ac:dyDescent="0.3">
      <c r="C2" s="144" t="s">
        <v>33</v>
      </c>
      <c r="D2" s="145"/>
    </row>
    <row r="3" spans="2:4" ht="34.5" customHeight="1" thickTop="1" x14ac:dyDescent="0.25">
      <c r="B3" s="1"/>
      <c r="C3" s="17" t="str">
        <f>CONCATENATE("za okres ",'[2]Dane podstawowe'!$B$7)</f>
        <v>za okres 01.01.2013 - 30.09.2013</v>
      </c>
      <c r="D3" s="18" t="str">
        <f>CONCATENATE("za okres ",'[2]Dane podstawowe'!$B$12)</f>
        <v>za okres 01.01.2012 - 30.09.2012</v>
      </c>
    </row>
    <row r="4" spans="2:4" x14ac:dyDescent="0.25">
      <c r="B4" s="153" t="s">
        <v>153</v>
      </c>
      <c r="C4" s="154"/>
      <c r="D4" s="155"/>
    </row>
    <row r="5" spans="2:4" x14ac:dyDescent="0.25">
      <c r="B5" s="114" t="s">
        <v>155</v>
      </c>
      <c r="C5" s="13">
        <v>1139.4363700000017</v>
      </c>
      <c r="D5" s="14">
        <v>2693.9537300000061</v>
      </c>
    </row>
    <row r="6" spans="2:4" x14ac:dyDescent="0.25">
      <c r="B6" s="114" t="s">
        <v>154</v>
      </c>
      <c r="C6" s="13">
        <v>2899.1068799999998</v>
      </c>
      <c r="D6" s="14">
        <v>-2166.4297699999997</v>
      </c>
    </row>
    <row r="7" spans="2:4" x14ac:dyDescent="0.25">
      <c r="B7" s="115" t="s">
        <v>156</v>
      </c>
      <c r="C7" s="6">
        <v>2342.4012499999999</v>
      </c>
      <c r="D7" s="7">
        <v>2450.74604</v>
      </c>
    </row>
    <row r="8" spans="2:4" x14ac:dyDescent="0.25">
      <c r="B8" s="115" t="s">
        <v>157</v>
      </c>
      <c r="C8" s="6">
        <v>103.26274000000001</v>
      </c>
      <c r="D8" s="7">
        <v>-406.38749999999999</v>
      </c>
    </row>
    <row r="9" spans="2:4" x14ac:dyDescent="0.25">
      <c r="B9" s="115" t="s">
        <v>158</v>
      </c>
      <c r="C9" s="6">
        <v>0</v>
      </c>
      <c r="D9" s="7">
        <v>-1799.6424999999999</v>
      </c>
    </row>
    <row r="10" spans="2:4" x14ac:dyDescent="0.25">
      <c r="B10" s="115" t="s">
        <v>159</v>
      </c>
      <c r="C10" s="6">
        <v>0</v>
      </c>
      <c r="D10" s="7">
        <v>-15</v>
      </c>
    </row>
    <row r="11" spans="2:4" x14ac:dyDescent="0.25">
      <c r="B11" s="115" t="s">
        <v>160</v>
      </c>
      <c r="C11" s="6">
        <v>458.27893</v>
      </c>
      <c r="D11" s="7">
        <v>354.05529999999999</v>
      </c>
    </row>
    <row r="12" spans="2:4" x14ac:dyDescent="0.25">
      <c r="B12" s="115" t="s">
        <v>161</v>
      </c>
      <c r="C12" s="6">
        <v>-3657.07312</v>
      </c>
      <c r="D12" s="7">
        <v>-4246.8739999999998</v>
      </c>
    </row>
    <row r="13" spans="2:4" x14ac:dyDescent="0.25">
      <c r="B13" s="115" t="s">
        <v>162</v>
      </c>
      <c r="C13" s="6">
        <v>-717.74666999999999</v>
      </c>
      <c r="D13" s="7">
        <v>793.42178000000001</v>
      </c>
    </row>
    <row r="14" spans="2:4" x14ac:dyDescent="0.25">
      <c r="B14" s="115" t="s">
        <v>163</v>
      </c>
      <c r="C14" s="6">
        <v>5115.09422</v>
      </c>
      <c r="D14" s="7">
        <v>1242.94712</v>
      </c>
    </row>
    <row r="15" spans="2:4" x14ac:dyDescent="0.25">
      <c r="B15" s="115" t="s">
        <v>164</v>
      </c>
      <c r="C15" s="6">
        <v>-745.11046999999996</v>
      </c>
      <c r="D15" s="7">
        <v>-599.43388000000004</v>
      </c>
    </row>
    <row r="16" spans="2:4" x14ac:dyDescent="0.25">
      <c r="B16" s="115" t="s">
        <v>165</v>
      </c>
      <c r="C16" s="13">
        <v>0</v>
      </c>
      <c r="D16" s="14">
        <v>59.737870000000001</v>
      </c>
    </row>
    <row r="17" spans="2:4" x14ac:dyDescent="0.25">
      <c r="B17" s="114" t="s">
        <v>166</v>
      </c>
      <c r="C17" s="13">
        <v>4038.543250000002</v>
      </c>
      <c r="D17" s="14">
        <v>527.52396000000647</v>
      </c>
    </row>
    <row r="18" spans="2:4" x14ac:dyDescent="0.25">
      <c r="B18" s="115" t="s">
        <v>148</v>
      </c>
      <c r="C18" s="13">
        <v>0</v>
      </c>
      <c r="D18" s="14">
        <v>0</v>
      </c>
    </row>
    <row r="19" spans="2:4" x14ac:dyDescent="0.25">
      <c r="B19" s="118" t="s">
        <v>167</v>
      </c>
      <c r="C19" s="27">
        <v>4038.5432500000002</v>
      </c>
      <c r="D19" s="28">
        <v>527.52396000000647</v>
      </c>
    </row>
    <row r="20" spans="2:4" x14ac:dyDescent="0.25">
      <c r="B20" s="156" t="s">
        <v>168</v>
      </c>
      <c r="C20" s="157"/>
      <c r="D20" s="158"/>
    </row>
    <row r="21" spans="2:4" x14ac:dyDescent="0.25">
      <c r="B21" s="116" t="s">
        <v>169</v>
      </c>
      <c r="C21" s="119">
        <v>26.4726</v>
      </c>
      <c r="D21" s="120">
        <v>14.76713</v>
      </c>
    </row>
    <row r="22" spans="2:4" x14ac:dyDescent="0.25">
      <c r="B22" s="115" t="s">
        <v>171</v>
      </c>
      <c r="C22" s="121">
        <v>26.4726</v>
      </c>
      <c r="D22" s="122">
        <v>14.76713</v>
      </c>
    </row>
    <row r="23" spans="2:4" x14ac:dyDescent="0.25">
      <c r="B23" s="114" t="s">
        <v>170</v>
      </c>
      <c r="C23" s="119">
        <v>2957.2386499999998</v>
      </c>
      <c r="D23" s="120">
        <v>1936.2316499999999</v>
      </c>
    </row>
    <row r="24" spans="2:4" x14ac:dyDescent="0.25">
      <c r="B24" s="115" t="s">
        <v>172</v>
      </c>
      <c r="C24" s="121">
        <v>2232.9192799999996</v>
      </c>
      <c r="D24" s="122">
        <v>1728.5916499999998</v>
      </c>
    </row>
    <row r="25" spans="2:4" x14ac:dyDescent="0.25">
      <c r="B25" s="115" t="s">
        <v>173</v>
      </c>
      <c r="C25" s="121">
        <v>724.31937000000005</v>
      </c>
      <c r="D25" s="122">
        <v>207.64</v>
      </c>
    </row>
    <row r="26" spans="2:4" x14ac:dyDescent="0.25">
      <c r="B26" s="118" t="s">
        <v>174</v>
      </c>
      <c r="C26" s="123">
        <v>-2930.7660499999997</v>
      </c>
      <c r="D26" s="124">
        <v>-1921.46452</v>
      </c>
    </row>
    <row r="27" spans="2:4" x14ac:dyDescent="0.25">
      <c r="B27" s="156" t="s">
        <v>175</v>
      </c>
      <c r="C27" s="157"/>
      <c r="D27" s="158"/>
    </row>
    <row r="28" spans="2:4" x14ac:dyDescent="0.25">
      <c r="B28" s="116" t="s">
        <v>169</v>
      </c>
      <c r="C28" s="119">
        <v>1212.3971799999999</v>
      </c>
      <c r="D28" s="120">
        <v>3255.1743199999996</v>
      </c>
    </row>
    <row r="29" spans="2:4" x14ac:dyDescent="0.25">
      <c r="B29" s="115" t="s">
        <v>176</v>
      </c>
      <c r="C29" s="121">
        <v>1212.3971799999999</v>
      </c>
      <c r="D29" s="122">
        <v>3255.1743199999996</v>
      </c>
    </row>
    <row r="30" spans="2:4" x14ac:dyDescent="0.25">
      <c r="B30" s="114" t="s">
        <v>170</v>
      </c>
      <c r="C30" s="119">
        <v>2580.9510599999999</v>
      </c>
      <c r="D30" s="120">
        <v>2523.4778099999999</v>
      </c>
    </row>
    <row r="31" spans="2:4" x14ac:dyDescent="0.25">
      <c r="B31" s="115" t="s">
        <v>177</v>
      </c>
      <c r="C31" s="121">
        <v>981.8756800000001</v>
      </c>
      <c r="D31" s="122">
        <v>827.25576999999998</v>
      </c>
    </row>
    <row r="32" spans="2:4" x14ac:dyDescent="0.25">
      <c r="B32" s="115" t="s">
        <v>178</v>
      </c>
      <c r="C32" s="121">
        <v>1058.9143600000002</v>
      </c>
      <c r="D32" s="122">
        <v>987.21580000000006</v>
      </c>
    </row>
    <row r="33" spans="2:4" x14ac:dyDescent="0.25">
      <c r="B33" s="115" t="s">
        <v>179</v>
      </c>
      <c r="C33" s="121">
        <v>540.16102000000001</v>
      </c>
      <c r="D33" s="122">
        <v>709.00623999999993</v>
      </c>
    </row>
    <row r="34" spans="2:4" x14ac:dyDescent="0.25">
      <c r="B34" s="118" t="s">
        <v>181</v>
      </c>
      <c r="C34" s="123">
        <v>-1368.5538800000002</v>
      </c>
      <c r="D34" s="124">
        <v>731.69650999999976</v>
      </c>
    </row>
    <row r="35" spans="2:4" x14ac:dyDescent="0.25">
      <c r="B35" s="125" t="s">
        <v>149</v>
      </c>
      <c r="C35" s="123">
        <v>-260.77667999999807</v>
      </c>
      <c r="D35" s="124">
        <v>-662.24404999999376</v>
      </c>
    </row>
    <row r="36" spans="2:4" x14ac:dyDescent="0.25">
      <c r="B36" s="125" t="s">
        <v>150</v>
      </c>
      <c r="C36" s="123">
        <v>-260.77667999999807</v>
      </c>
      <c r="D36" s="124">
        <v>-662.24404999999376</v>
      </c>
    </row>
    <row r="37" spans="2:4" x14ac:dyDescent="0.25">
      <c r="B37" s="117" t="s">
        <v>180</v>
      </c>
      <c r="C37" s="121">
        <v>0</v>
      </c>
      <c r="D37" s="122">
        <v>0</v>
      </c>
    </row>
    <row r="38" spans="2:4" x14ac:dyDescent="0.25">
      <c r="B38" s="125" t="s">
        <v>151</v>
      </c>
      <c r="C38" s="123">
        <v>1239.0403899999999</v>
      </c>
      <c r="D38" s="124">
        <v>1098.08753</v>
      </c>
    </row>
    <row r="39" spans="2:4" ht="15.75" thickBot="1" x14ac:dyDescent="0.3">
      <c r="B39" s="126" t="s">
        <v>152</v>
      </c>
      <c r="C39" s="127">
        <v>978.26371000000188</v>
      </c>
      <c r="D39" s="128">
        <v>435.84348000000625</v>
      </c>
    </row>
    <row r="40" spans="2:4" ht="15.75" thickTop="1" x14ac:dyDescent="0.25"/>
  </sheetData>
  <mergeCells count="4">
    <mergeCell ref="B4:D4"/>
    <mergeCell ref="B20:D20"/>
    <mergeCell ref="B27:D27"/>
    <mergeCell ref="C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/>
  </sheetViews>
  <sheetFormatPr defaultRowHeight="15" x14ac:dyDescent="0.25"/>
  <cols>
    <col min="2" max="2" width="39.28515625" customWidth="1"/>
    <col min="3" max="12" width="10.140625" customWidth="1"/>
  </cols>
  <sheetData>
    <row r="3" spans="2:12" x14ac:dyDescent="0.25">
      <c r="B3" s="159"/>
      <c r="C3" s="68" t="s">
        <v>130</v>
      </c>
      <c r="D3" s="68" t="s">
        <v>130</v>
      </c>
      <c r="E3" s="68" t="s">
        <v>130</v>
      </c>
      <c r="F3" s="68" t="s">
        <v>130</v>
      </c>
      <c r="G3" s="161" t="s">
        <v>107</v>
      </c>
      <c r="H3" s="69" t="s">
        <v>131</v>
      </c>
      <c r="I3" s="68" t="s">
        <v>131</v>
      </c>
      <c r="J3" s="68" t="s">
        <v>131</v>
      </c>
      <c r="K3" s="68" t="s">
        <v>131</v>
      </c>
      <c r="L3" s="162" t="s">
        <v>107</v>
      </c>
    </row>
    <row r="4" spans="2:12" x14ac:dyDescent="0.25">
      <c r="B4" s="160"/>
      <c r="C4" s="70" t="s">
        <v>108</v>
      </c>
      <c r="D4" s="70" t="s">
        <v>109</v>
      </c>
      <c r="E4" s="71" t="s">
        <v>110</v>
      </c>
      <c r="F4" s="70" t="s">
        <v>111</v>
      </c>
      <c r="G4" s="161"/>
      <c r="H4" s="71" t="s">
        <v>108</v>
      </c>
      <c r="I4" s="70" t="s">
        <v>109</v>
      </c>
      <c r="J4" s="70" t="s">
        <v>110</v>
      </c>
      <c r="K4" s="70" t="s">
        <v>111</v>
      </c>
      <c r="L4" s="162"/>
    </row>
    <row r="5" spans="2:12" x14ac:dyDescent="0.25">
      <c r="B5" s="56" t="s">
        <v>4</v>
      </c>
      <c r="C5" s="57">
        <v>25926.48</v>
      </c>
      <c r="D5" s="57">
        <v>26808.84</v>
      </c>
      <c r="E5" s="59">
        <f>C5/'Kursy walut'!$D$6</f>
        <v>6112.5733820582336</v>
      </c>
      <c r="F5" s="57">
        <f>D5/'Kursy walut'!$D$5</f>
        <v>6482.7682932727193</v>
      </c>
      <c r="G5" s="58">
        <f>(C5/D5)*100</f>
        <v>96.70869757885832</v>
      </c>
      <c r="H5" s="59">
        <v>71911.98</v>
      </c>
      <c r="I5" s="57">
        <v>70469.66</v>
      </c>
      <c r="J5" s="57">
        <f>H5/'Kursy walut'!$E$6</f>
        <v>17028.244654400794</v>
      </c>
      <c r="K5" s="57">
        <f>I5/'Kursy walut'!$E$5</f>
        <v>16799.289596643466</v>
      </c>
      <c r="L5" s="60">
        <f>(H5/I5)*100</f>
        <v>102.04672478907943</v>
      </c>
    </row>
    <row r="6" spans="2:12" x14ac:dyDescent="0.25">
      <c r="B6" s="61" t="s">
        <v>112</v>
      </c>
      <c r="C6" s="62">
        <v>823.18</v>
      </c>
      <c r="D6" s="62">
        <v>826.67</v>
      </c>
      <c r="E6" s="63">
        <f>C6/'Kursy walut'!$D$6</f>
        <v>194.07756689850285</v>
      </c>
      <c r="F6" s="62">
        <f>D6/'Kursy walut'!$D$5</f>
        <v>199.90085602360111</v>
      </c>
      <c r="G6" s="96">
        <f t="shared" ref="G6:G13" si="0">(C6/D6)*100</f>
        <v>99.577824282966603</v>
      </c>
      <c r="H6" s="63">
        <v>2342.4</v>
      </c>
      <c r="I6" s="62">
        <v>2450.5700000000002</v>
      </c>
      <c r="J6" s="62">
        <f>H6/'Kursy walut'!$E$6</f>
        <v>554.66363571783768</v>
      </c>
      <c r="K6" s="62">
        <f>I6/'Kursy walut'!$E$5</f>
        <v>584.19233336511877</v>
      </c>
      <c r="L6" s="97">
        <f t="shared" ref="L6:L13" si="1">(H6/I6)*100</f>
        <v>95.585924907266474</v>
      </c>
    </row>
    <row r="7" spans="2:12" x14ac:dyDescent="0.25">
      <c r="B7" s="56" t="s">
        <v>113</v>
      </c>
      <c r="C7" s="57">
        <v>8107.47</v>
      </c>
      <c r="D7" s="57">
        <v>7631.58</v>
      </c>
      <c r="E7" s="59">
        <f>C7/'Kursy walut'!$D$6</f>
        <v>1911.4629258517034</v>
      </c>
      <c r="F7" s="57">
        <f>D7/'Kursy walut'!$D$5</f>
        <v>1845.4272863568217</v>
      </c>
      <c r="G7" s="58">
        <f t="shared" si="0"/>
        <v>106.23579913988979</v>
      </c>
      <c r="H7" s="59">
        <v>22097.79</v>
      </c>
      <c r="I7" s="57">
        <v>20881.37</v>
      </c>
      <c r="J7" s="57">
        <f>H7/'Kursy walut'!$E$6</f>
        <v>5232.599275413796</v>
      </c>
      <c r="K7" s="57">
        <f>I7/'Kursy walut'!$E$5</f>
        <v>4977.9178983503389</v>
      </c>
      <c r="L7" s="60">
        <f t="shared" si="1"/>
        <v>105.8253840624442</v>
      </c>
    </row>
    <row r="8" spans="2:12" x14ac:dyDescent="0.25">
      <c r="B8" s="61" t="s">
        <v>114</v>
      </c>
      <c r="C8" s="62">
        <v>728.84</v>
      </c>
      <c r="D8" s="62">
        <v>1088.8499999999999</v>
      </c>
      <c r="E8" s="63">
        <f>C8/'Kursy walut'!$D$6</f>
        <v>171.83543557703644</v>
      </c>
      <c r="F8" s="62">
        <f>D8/'Kursy walut'!$D$5</f>
        <v>263.29980171204721</v>
      </c>
      <c r="G8" s="96">
        <f t="shared" si="0"/>
        <v>66.936676309868218</v>
      </c>
      <c r="H8" s="63">
        <v>1526.76</v>
      </c>
      <c r="I8" s="62">
        <v>2307.63</v>
      </c>
      <c r="J8" s="62">
        <f>H8/'Kursy walut'!$E$6</f>
        <v>361.52589330112954</v>
      </c>
      <c r="K8" s="62">
        <f>I8/'Kursy walut'!$E$5</f>
        <v>550.11681129016881</v>
      </c>
      <c r="L8" s="97">
        <f t="shared" si="1"/>
        <v>66.161386357431653</v>
      </c>
    </row>
    <row r="9" spans="2:12" x14ac:dyDescent="0.25">
      <c r="B9" s="56" t="s">
        <v>115</v>
      </c>
      <c r="C9" s="57">
        <v>852.71</v>
      </c>
      <c r="D9" s="57">
        <v>1168.9000000000001</v>
      </c>
      <c r="E9" s="59">
        <f>C9/'Kursy walut'!$D$6</f>
        <v>201.03972651184722</v>
      </c>
      <c r="F9" s="57">
        <f>D9/'Kursy walut'!$D$5</f>
        <v>282.65705856749048</v>
      </c>
      <c r="G9" s="58">
        <f t="shared" si="0"/>
        <v>72.949781846180159</v>
      </c>
      <c r="H9" s="59">
        <v>1808.76</v>
      </c>
      <c r="I9" s="57">
        <v>2586.77</v>
      </c>
      <c r="J9" s="57">
        <f>H9/'Kursy walut'!$E$6</f>
        <v>428.30148469134053</v>
      </c>
      <c r="K9" s="57">
        <f>I9/'Kursy walut'!$E$5</f>
        <v>616.66110422427766</v>
      </c>
      <c r="L9" s="60">
        <f t="shared" si="1"/>
        <v>69.92349532428473</v>
      </c>
    </row>
    <row r="10" spans="2:12" x14ac:dyDescent="0.25">
      <c r="B10" s="61" t="s">
        <v>116</v>
      </c>
      <c r="C10" s="62">
        <v>583.03</v>
      </c>
      <c r="D10" s="62">
        <v>1551.1</v>
      </c>
      <c r="E10" s="63">
        <f>C10/'Kursy walut'!$D$6</f>
        <v>137.45844630437344</v>
      </c>
      <c r="F10" s="62">
        <f>D10/'Kursy walut'!$D$5</f>
        <v>375.07858973738939</v>
      </c>
      <c r="G10" s="96">
        <f t="shared" si="0"/>
        <v>37.588163238991683</v>
      </c>
      <c r="H10" s="63">
        <v>1139.44</v>
      </c>
      <c r="I10" s="62">
        <v>2693.95</v>
      </c>
      <c r="J10" s="62">
        <f>H10/'Kursy walut'!$E$6</f>
        <v>269.81127607681566</v>
      </c>
      <c r="K10" s="62">
        <f>I10/'Kursy walut'!$E$5</f>
        <v>642.2117860207876</v>
      </c>
      <c r="L10" s="97">
        <f t="shared" si="1"/>
        <v>42.296256426437026</v>
      </c>
    </row>
    <row r="11" spans="2:12" x14ac:dyDescent="0.25">
      <c r="B11" s="56" t="s">
        <v>118</v>
      </c>
      <c r="C11" s="57">
        <f>C6+C9</f>
        <v>1675.8899999999999</v>
      </c>
      <c r="D11" s="57">
        <f>D6+D9</f>
        <v>1995.5700000000002</v>
      </c>
      <c r="E11" s="59">
        <f>C11/'Kursy walut'!$D$6</f>
        <v>395.11729341035004</v>
      </c>
      <c r="F11" s="57">
        <f>D11/'Kursy walut'!$D$5</f>
        <v>482.55791459109162</v>
      </c>
      <c r="G11" s="58">
        <f t="shared" si="0"/>
        <v>83.980516844811248</v>
      </c>
      <c r="H11" s="57">
        <f>H6+H9</f>
        <v>4151.16</v>
      </c>
      <c r="I11" s="57">
        <f>I6+I9</f>
        <v>5037.34</v>
      </c>
      <c r="J11" s="57">
        <f>H11/'Kursy walut'!$E$6</f>
        <v>982.9651204091781</v>
      </c>
      <c r="K11" s="57">
        <f>I11/'Kursy walut'!$E$5</f>
        <v>1200.8534375893964</v>
      </c>
      <c r="L11" s="60">
        <f t="shared" si="1"/>
        <v>82.407778708604141</v>
      </c>
    </row>
    <row r="12" spans="2:12" x14ac:dyDescent="0.25">
      <c r="B12" s="61" t="s">
        <v>119</v>
      </c>
      <c r="C12" s="62">
        <f>C10</f>
        <v>583.03</v>
      </c>
      <c r="D12" s="62">
        <f>D10</f>
        <v>1551.1</v>
      </c>
      <c r="E12" s="63">
        <f>C12/'Kursy walut'!$D$6</f>
        <v>137.45844630437344</v>
      </c>
      <c r="F12" s="62">
        <f>D12/'Kursy walut'!$D$5</f>
        <v>375.07858973738939</v>
      </c>
      <c r="G12" s="96">
        <f t="shared" si="0"/>
        <v>37.588163238991683</v>
      </c>
      <c r="H12" s="62">
        <f>H10</f>
        <v>1139.44</v>
      </c>
      <c r="I12" s="62">
        <f>I10</f>
        <v>2693.95</v>
      </c>
      <c r="J12" s="62">
        <f>H12/'Kursy walut'!$E$6</f>
        <v>269.81127607681566</v>
      </c>
      <c r="K12" s="62">
        <f>I12/'Kursy walut'!$E$5</f>
        <v>642.2117860207876</v>
      </c>
      <c r="L12" s="97">
        <f t="shared" si="1"/>
        <v>42.296256426437026</v>
      </c>
    </row>
    <row r="13" spans="2:12" x14ac:dyDescent="0.25">
      <c r="B13" s="56" t="s">
        <v>26</v>
      </c>
      <c r="C13" s="57">
        <f>C12</f>
        <v>583.03</v>
      </c>
      <c r="D13" s="57">
        <f>D12</f>
        <v>1551.1</v>
      </c>
      <c r="E13" s="59">
        <f>C13/'Kursy walut'!$D$6</f>
        <v>137.45844630437344</v>
      </c>
      <c r="F13" s="57">
        <f>D13/'Kursy walut'!$D$5</f>
        <v>375.07858973738939</v>
      </c>
      <c r="G13" s="58">
        <f t="shared" si="0"/>
        <v>37.588163238991683</v>
      </c>
      <c r="H13" s="57">
        <f>H12</f>
        <v>1139.44</v>
      </c>
      <c r="I13" s="57">
        <f>I12</f>
        <v>2693.95</v>
      </c>
      <c r="J13" s="57">
        <f>H13/'Kursy walut'!$E$6</f>
        <v>269.81127607681566</v>
      </c>
      <c r="K13" s="57">
        <f>I13/'Kursy walut'!$E$5</f>
        <v>642.2117860207876</v>
      </c>
      <c r="L13" s="60">
        <f t="shared" si="1"/>
        <v>42.296256426437026</v>
      </c>
    </row>
    <row r="14" spans="2:12" x14ac:dyDescent="0.25">
      <c r="B14" s="163"/>
      <c r="C14" s="73" t="s">
        <v>129</v>
      </c>
      <c r="D14" s="73" t="s">
        <v>129</v>
      </c>
      <c r="E14" s="68" t="s">
        <v>129</v>
      </c>
      <c r="F14" s="68" t="s">
        <v>129</v>
      </c>
      <c r="G14" s="161" t="s">
        <v>107</v>
      </c>
      <c r="H14" s="69" t="s">
        <v>129</v>
      </c>
      <c r="I14" s="68" t="s">
        <v>129</v>
      </c>
      <c r="J14" s="68" t="s">
        <v>129</v>
      </c>
      <c r="K14" s="68" t="s">
        <v>129</v>
      </c>
      <c r="L14" s="162" t="s">
        <v>107</v>
      </c>
    </row>
    <row r="15" spans="2:12" x14ac:dyDescent="0.25">
      <c r="B15" s="164"/>
      <c r="C15" s="70" t="s">
        <v>108</v>
      </c>
      <c r="D15" s="70" t="s">
        <v>109</v>
      </c>
      <c r="E15" s="70" t="s">
        <v>110</v>
      </c>
      <c r="F15" s="70" t="s">
        <v>111</v>
      </c>
      <c r="G15" s="161"/>
      <c r="H15" s="71" t="s">
        <v>108</v>
      </c>
      <c r="I15" s="70" t="s">
        <v>109</v>
      </c>
      <c r="J15" s="70" t="s">
        <v>110</v>
      </c>
      <c r="K15" s="70" t="s">
        <v>111</v>
      </c>
      <c r="L15" s="162"/>
    </row>
    <row r="16" spans="2:12" x14ac:dyDescent="0.25">
      <c r="B16" s="61" t="s">
        <v>120</v>
      </c>
      <c r="C16" s="64">
        <f>C17+C18</f>
        <v>83899.12</v>
      </c>
      <c r="D16" s="64">
        <f>D17+D18</f>
        <v>77833.88</v>
      </c>
      <c r="E16" s="64">
        <f>C16/'Kursy walut'!$C$6</f>
        <v>19898.754832436018</v>
      </c>
      <c r="F16" s="64">
        <f>D16/'Kursy walut'!$C$5</f>
        <v>18920.190578054353</v>
      </c>
      <c r="G16" s="65">
        <f>(C16/D16)*100</f>
        <v>107.79254484037027</v>
      </c>
      <c r="H16" s="64">
        <f>H17+H18</f>
        <v>83899.12</v>
      </c>
      <c r="I16" s="64">
        <f>I17+I18</f>
        <v>77833.88</v>
      </c>
      <c r="J16" s="64">
        <f>E16</f>
        <v>19898.754832436018</v>
      </c>
      <c r="K16" s="64">
        <f>F16</f>
        <v>18920.190578054353</v>
      </c>
      <c r="L16" s="66">
        <f>(H16/I16)*100</f>
        <v>107.79254484037027</v>
      </c>
    </row>
    <row r="17" spans="2:12" x14ac:dyDescent="0.25">
      <c r="B17" s="56" t="s">
        <v>36</v>
      </c>
      <c r="C17" s="67">
        <v>31895.16</v>
      </c>
      <c r="D17" s="67">
        <v>30860.78</v>
      </c>
      <c r="E17" s="67">
        <f>C17/'Kursy walut'!$C$6</f>
        <v>7564.7273675971819</v>
      </c>
      <c r="F17" s="67">
        <f>D17/'Kursy walut'!$C$5</f>
        <v>7501.7696533618546</v>
      </c>
      <c r="G17" s="98">
        <f t="shared" ref="G17:G28" si="2">(C17/D17)*100</f>
        <v>103.35176233393972</v>
      </c>
      <c r="H17" s="67">
        <v>31895.16</v>
      </c>
      <c r="I17" s="67">
        <v>30860.78</v>
      </c>
      <c r="J17" s="67">
        <f t="shared" ref="J17:K28" si="3">E17</f>
        <v>7564.7273675971819</v>
      </c>
      <c r="K17" s="67">
        <f t="shared" si="3"/>
        <v>7501.7696533618546</v>
      </c>
      <c r="L17" s="99">
        <f t="shared" ref="L17:L28" si="4">(H17/I17)*100</f>
        <v>103.35176233393972</v>
      </c>
    </row>
    <row r="18" spans="2:12" x14ac:dyDescent="0.25">
      <c r="B18" s="61" t="s">
        <v>45</v>
      </c>
      <c r="C18" s="64">
        <v>52003.96</v>
      </c>
      <c r="D18" s="64">
        <v>46973.1</v>
      </c>
      <c r="E18" s="64">
        <f>C18/'Kursy walut'!$C$6</f>
        <v>12334.027464838839</v>
      </c>
      <c r="F18" s="64">
        <f>D18/'Kursy walut'!$C$5</f>
        <v>11418.420924692497</v>
      </c>
      <c r="G18" s="65">
        <f t="shared" si="2"/>
        <v>110.71008726270995</v>
      </c>
      <c r="H18" s="64">
        <v>52003.96</v>
      </c>
      <c r="I18" s="64">
        <v>46973.1</v>
      </c>
      <c r="J18" s="64">
        <f t="shared" si="3"/>
        <v>12334.027464838839</v>
      </c>
      <c r="K18" s="64">
        <f t="shared" si="3"/>
        <v>11418.420924692497</v>
      </c>
      <c r="L18" s="66">
        <f t="shared" si="4"/>
        <v>110.71008726270995</v>
      </c>
    </row>
    <row r="19" spans="2:12" x14ac:dyDescent="0.25">
      <c r="B19" s="56" t="s">
        <v>46</v>
      </c>
      <c r="C19" s="67">
        <v>25115.13</v>
      </c>
      <c r="D19" s="67">
        <v>22629.23</v>
      </c>
      <c r="E19" s="67">
        <f>C19/'Kursy walut'!$C$6</f>
        <v>5956.6752840167919</v>
      </c>
      <c r="F19" s="67">
        <f>D19/'Kursy walut'!$C$5</f>
        <v>5500.8094705624962</v>
      </c>
      <c r="G19" s="98">
        <f t="shared" si="2"/>
        <v>110.98534947941225</v>
      </c>
      <c r="H19" s="67">
        <v>25115.13</v>
      </c>
      <c r="I19" s="67">
        <v>22629.23</v>
      </c>
      <c r="J19" s="67">
        <f t="shared" si="3"/>
        <v>5956.6752840167919</v>
      </c>
      <c r="K19" s="67">
        <f t="shared" si="3"/>
        <v>5500.8094705624962</v>
      </c>
      <c r="L19" s="98">
        <f t="shared" si="4"/>
        <v>110.98534947941225</v>
      </c>
    </row>
    <row r="20" spans="2:12" x14ac:dyDescent="0.25">
      <c r="B20" s="61" t="s">
        <v>121</v>
      </c>
      <c r="C20" s="64">
        <v>978.26</v>
      </c>
      <c r="D20" s="64">
        <v>435.66</v>
      </c>
      <c r="E20" s="64">
        <f>C20/'Kursy walut'!$C$6</f>
        <v>232.01859450228872</v>
      </c>
      <c r="F20" s="64">
        <f>D20/'Kursy walut'!$C$5</f>
        <v>105.90208566289076</v>
      </c>
      <c r="G20" s="65">
        <f t="shared" si="2"/>
        <v>224.54666483037232</v>
      </c>
      <c r="H20" s="64">
        <v>978.26</v>
      </c>
      <c r="I20" s="64">
        <v>435.66</v>
      </c>
      <c r="J20" s="64">
        <f t="shared" si="3"/>
        <v>232.01859450228872</v>
      </c>
      <c r="K20" s="64">
        <f t="shared" si="3"/>
        <v>105.90208566289076</v>
      </c>
      <c r="L20" s="66">
        <f t="shared" si="4"/>
        <v>224.54666483037232</v>
      </c>
    </row>
    <row r="21" spans="2:12" x14ac:dyDescent="0.25">
      <c r="B21" s="56" t="s">
        <v>122</v>
      </c>
      <c r="C21" s="67">
        <f>C22+C23</f>
        <v>23685.64</v>
      </c>
      <c r="D21" s="67">
        <f>D22+D23</f>
        <v>22142.53</v>
      </c>
      <c r="E21" s="67">
        <f>C21/'Kursy walut'!$C$6</f>
        <v>5617.6363162014086</v>
      </c>
      <c r="F21" s="67">
        <f>D21/'Kursy walut'!$C$5</f>
        <v>5382.5003646263785</v>
      </c>
      <c r="G21" s="98">
        <f t="shared" si="2"/>
        <v>106.96898683212804</v>
      </c>
      <c r="H21" s="67">
        <f>H22+H23</f>
        <v>23685.64</v>
      </c>
      <c r="I21" s="67">
        <f>I22+I23</f>
        <v>22142.53</v>
      </c>
      <c r="J21" s="67">
        <f t="shared" si="3"/>
        <v>5617.6363162014086</v>
      </c>
      <c r="K21" s="67">
        <f t="shared" si="3"/>
        <v>5382.5003646263785</v>
      </c>
      <c r="L21" s="99">
        <f t="shared" si="4"/>
        <v>106.96898683212804</v>
      </c>
    </row>
    <row r="22" spans="2:12" x14ac:dyDescent="0.25">
      <c r="B22" s="61" t="s">
        <v>123</v>
      </c>
      <c r="C22" s="64">
        <v>23685.64</v>
      </c>
      <c r="D22" s="64">
        <v>22142.53</v>
      </c>
      <c r="E22" s="64">
        <f>C22/'Kursy walut'!$C$6</f>
        <v>5617.6363162014086</v>
      </c>
      <c r="F22" s="64">
        <f>D22/'Kursy walut'!$C$5</f>
        <v>5382.5003646263785</v>
      </c>
      <c r="G22" s="65">
        <f t="shared" si="2"/>
        <v>106.96898683212804</v>
      </c>
      <c r="H22" s="64">
        <v>23685.64</v>
      </c>
      <c r="I22" s="64">
        <v>22142.53</v>
      </c>
      <c r="J22" s="64">
        <f t="shared" si="3"/>
        <v>5617.6363162014086</v>
      </c>
      <c r="K22" s="64">
        <f t="shared" si="3"/>
        <v>5382.5003646263785</v>
      </c>
      <c r="L22" s="66">
        <f t="shared" si="4"/>
        <v>106.96898683212804</v>
      </c>
    </row>
    <row r="23" spans="2:12" x14ac:dyDescent="0.25">
      <c r="B23" s="56" t="s">
        <v>124</v>
      </c>
      <c r="C23" s="67">
        <v>0</v>
      </c>
      <c r="D23" s="67">
        <v>0</v>
      </c>
      <c r="E23" s="67">
        <f>C23/'Kursy walut'!$C$6</f>
        <v>0</v>
      </c>
      <c r="F23" s="67">
        <f>D23/'Kursy walut'!$C$5</f>
        <v>0</v>
      </c>
      <c r="G23" s="98" t="s">
        <v>117</v>
      </c>
      <c r="H23" s="67">
        <v>0</v>
      </c>
      <c r="I23" s="67">
        <v>0</v>
      </c>
      <c r="J23" s="67">
        <f t="shared" si="3"/>
        <v>0</v>
      </c>
      <c r="K23" s="67">
        <f t="shared" si="3"/>
        <v>0</v>
      </c>
      <c r="L23" s="99" t="s">
        <v>117</v>
      </c>
    </row>
    <row r="24" spans="2:12" x14ac:dyDescent="0.25">
      <c r="B24" s="61" t="s">
        <v>125</v>
      </c>
      <c r="C24" s="64">
        <f>C25+C26</f>
        <v>44541.08</v>
      </c>
      <c r="D24" s="64">
        <f>D25+D26</f>
        <v>39853.46</v>
      </c>
      <c r="E24" s="64">
        <f>C24/'Kursy walut'!$C$6</f>
        <v>10564.02058677039</v>
      </c>
      <c r="F24" s="64">
        <f>D24/'Kursy walut'!$C$5</f>
        <v>9687.7485536486929</v>
      </c>
      <c r="G24" s="65">
        <f t="shared" si="2"/>
        <v>111.7621406020958</v>
      </c>
      <c r="H24" s="64">
        <f>H25+H26</f>
        <v>44541.08</v>
      </c>
      <c r="I24" s="64">
        <f>I25+I26</f>
        <v>39853.46</v>
      </c>
      <c r="J24" s="64">
        <f t="shared" si="3"/>
        <v>10564.02058677039</v>
      </c>
      <c r="K24" s="64">
        <f t="shared" si="3"/>
        <v>9687.7485536486929</v>
      </c>
      <c r="L24" s="66">
        <f t="shared" si="4"/>
        <v>111.7621406020958</v>
      </c>
    </row>
    <row r="25" spans="2:12" x14ac:dyDescent="0.25">
      <c r="B25" s="56" t="s">
        <v>126</v>
      </c>
      <c r="C25" s="67">
        <f>277.7+234.41+7943.81+563.85</f>
        <v>9019.77</v>
      </c>
      <c r="D25" s="67">
        <f>448.24+209.32+3141.18+886.18-181.6</f>
        <v>4503.32</v>
      </c>
      <c r="E25" s="67">
        <f>C25/'Kursy walut'!$C$6</f>
        <v>2139.2619121030284</v>
      </c>
      <c r="F25" s="67">
        <f>D25/'Kursy walut'!$C$5</f>
        <v>1094.686178229374</v>
      </c>
      <c r="G25" s="98">
        <f t="shared" si="2"/>
        <v>200.29156266931955</v>
      </c>
      <c r="H25" s="67">
        <f>277.7+234.41+7943.81+563.85</f>
        <v>9019.77</v>
      </c>
      <c r="I25" s="67">
        <f>448.24+209.32+3141.18+886.18-181.6</f>
        <v>4503.32</v>
      </c>
      <c r="J25" s="67">
        <f t="shared" si="3"/>
        <v>2139.2619121030284</v>
      </c>
      <c r="K25" s="67">
        <f t="shared" si="3"/>
        <v>1094.686178229374</v>
      </c>
      <c r="L25" s="99">
        <f t="shared" si="4"/>
        <v>200.29156266931955</v>
      </c>
    </row>
    <row r="26" spans="2:12" x14ac:dyDescent="0.25">
      <c r="B26" s="61" t="s">
        <v>76</v>
      </c>
      <c r="C26" s="64">
        <f>1175.43+34164.28+181.6</f>
        <v>35521.31</v>
      </c>
      <c r="D26" s="64">
        <f>181.6+516.8+34651.74</f>
        <v>35350.14</v>
      </c>
      <c r="E26" s="64">
        <f>C26/'Kursy walut'!$C$6</f>
        <v>8424.7586746673605</v>
      </c>
      <c r="F26" s="64">
        <f>D26/'Kursy walut'!$C$5</f>
        <v>8593.0623754193202</v>
      </c>
      <c r="G26" s="65">
        <f t="shared" si="2"/>
        <v>100.4842130752523</v>
      </c>
      <c r="H26" s="64">
        <f>1175.43+34164.28+181.6</f>
        <v>35521.31</v>
      </c>
      <c r="I26" s="64">
        <f>181.6+516.8+34651.74</f>
        <v>35350.14</v>
      </c>
      <c r="J26" s="64">
        <f t="shared" si="3"/>
        <v>8424.7586746673605</v>
      </c>
      <c r="K26" s="64">
        <f t="shared" si="3"/>
        <v>8593.0623754193202</v>
      </c>
      <c r="L26" s="66">
        <f t="shared" si="4"/>
        <v>100.4842130752523</v>
      </c>
    </row>
    <row r="27" spans="2:12" x14ac:dyDescent="0.25">
      <c r="B27" s="56" t="s">
        <v>127</v>
      </c>
      <c r="C27" s="67">
        <v>39358.04</v>
      </c>
      <c r="D27" s="67">
        <v>37980.42</v>
      </c>
      <c r="E27" s="67">
        <f>C27/'Kursy walut'!$C$6</f>
        <v>9334.7342456656297</v>
      </c>
      <c r="F27" s="67">
        <f>D27/'Kursy walut'!$C$5</f>
        <v>9232.4420244056582</v>
      </c>
      <c r="G27" s="98">
        <f t="shared" si="2"/>
        <v>103.62718474413923</v>
      </c>
      <c r="H27" s="67">
        <v>39358.04</v>
      </c>
      <c r="I27" s="67">
        <v>37980.42</v>
      </c>
      <c r="J27" s="67">
        <f t="shared" si="3"/>
        <v>9334.7342456656297</v>
      </c>
      <c r="K27" s="67">
        <f t="shared" si="3"/>
        <v>9232.4420244056582</v>
      </c>
      <c r="L27" s="99">
        <f t="shared" si="4"/>
        <v>103.62718474413923</v>
      </c>
    </row>
    <row r="28" spans="2:12" x14ac:dyDescent="0.25">
      <c r="B28" s="61" t="s">
        <v>128</v>
      </c>
      <c r="C28" s="64">
        <v>1799.64</v>
      </c>
      <c r="D28" s="64">
        <v>1799.64</v>
      </c>
      <c r="E28" s="64">
        <f>C28/'Kursy walut'!$C$6</f>
        <v>426.82921044517701</v>
      </c>
      <c r="F28" s="64">
        <f>D28/'Kursy walut'!$C$5</f>
        <v>437.46414507268219</v>
      </c>
      <c r="G28" s="65">
        <f t="shared" si="2"/>
        <v>100</v>
      </c>
      <c r="H28" s="64">
        <v>1799.64</v>
      </c>
      <c r="I28" s="64">
        <v>1799.64</v>
      </c>
      <c r="J28" s="64">
        <f t="shared" si="3"/>
        <v>426.82921044517701</v>
      </c>
      <c r="K28" s="64">
        <f t="shared" si="3"/>
        <v>437.46414507268219</v>
      </c>
      <c r="L28" s="66">
        <f t="shared" si="4"/>
        <v>100</v>
      </c>
    </row>
    <row r="29" spans="2:12" x14ac:dyDescent="0.25"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2:12" x14ac:dyDescent="0.25">
      <c r="C30" s="95"/>
      <c r="D30" s="95"/>
      <c r="E30" s="95"/>
      <c r="F30" s="95"/>
      <c r="G30" s="95"/>
      <c r="H30" s="95"/>
      <c r="I30" s="95"/>
      <c r="J30" s="95"/>
      <c r="K30" s="95"/>
      <c r="L30" s="95"/>
    </row>
  </sheetData>
  <mergeCells count="6">
    <mergeCell ref="B3:B4"/>
    <mergeCell ref="G3:G4"/>
    <mergeCell ref="L3:L4"/>
    <mergeCell ref="B14:B15"/>
    <mergeCell ref="G14:G15"/>
    <mergeCell ref="L14:L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/>
  </sheetViews>
  <sheetFormatPr defaultRowHeight="15" x14ac:dyDescent="0.25"/>
  <cols>
    <col min="2" max="2" width="39" customWidth="1"/>
    <col min="3" max="3" width="13.5703125" customWidth="1"/>
    <col min="4" max="5" width="10.42578125" bestFit="1" customWidth="1"/>
    <col min="6" max="6" width="15" bestFit="1" customWidth="1"/>
  </cols>
  <sheetData>
    <row r="3" spans="2:6" ht="15.75" thickBot="1" x14ac:dyDescent="0.3"/>
    <row r="4" spans="2:6" ht="15.75" thickTop="1" x14ac:dyDescent="0.25">
      <c r="B4" s="165"/>
      <c r="C4" s="100" t="s">
        <v>130</v>
      </c>
      <c r="D4" s="101" t="s">
        <v>130</v>
      </c>
      <c r="E4" s="102" t="s">
        <v>139</v>
      </c>
      <c r="F4" s="103" t="s">
        <v>139</v>
      </c>
    </row>
    <row r="5" spans="2:6" x14ac:dyDescent="0.25">
      <c r="B5" s="166"/>
      <c r="C5" s="74">
        <v>2013</v>
      </c>
      <c r="D5" s="75">
        <v>2012</v>
      </c>
      <c r="E5" s="76">
        <v>2013</v>
      </c>
      <c r="F5" s="104">
        <v>2012</v>
      </c>
    </row>
    <row r="6" spans="2:6" x14ac:dyDescent="0.25">
      <c r="B6" s="105" t="s">
        <v>132</v>
      </c>
      <c r="C6" s="77">
        <f>'Wybrane dane finansowe GK'!C9/'Wybrane dane finansowe GK'!C5</f>
        <v>3.2889539960688843E-2</v>
      </c>
      <c r="D6" s="77">
        <f>'Wybrane dane finansowe GK'!D9/'Wybrane dane finansowe GK'!D5</f>
        <v>4.3601289723837366E-2</v>
      </c>
      <c r="E6" s="78">
        <f>'Wybrane dane finansowe GK'!H9/'Wybrane dane finansowe GK'!H5</f>
        <v>2.5152415494608827E-2</v>
      </c>
      <c r="F6" s="106">
        <f>'Wybrane dane finansowe GK'!I9/'Wybrane dane finansowe GK'!I5</f>
        <v>3.6707570321752647E-2</v>
      </c>
    </row>
    <row r="7" spans="2:6" x14ac:dyDescent="0.25">
      <c r="B7" s="107" t="s">
        <v>133</v>
      </c>
      <c r="C7" s="79">
        <f>'Wybrane dane finansowe GK'!C11/'Wybrane dane finansowe GK'!C5</f>
        <v>6.4640089977505616E-2</v>
      </c>
      <c r="D7" s="79">
        <f>'Wybrane dane finansowe GK'!D11/'Wybrane dane finansowe GK'!D5</f>
        <v>7.4437014059541562E-2</v>
      </c>
      <c r="E7" s="80">
        <f>'Wybrane dane finansowe GK'!H11/'Wybrane dane finansowe GK'!H5</f>
        <v>5.7725569508724414E-2</v>
      </c>
      <c r="F7" s="108">
        <f>'Wybrane dane finansowe GK'!I11/'Wybrane dane finansowe GK'!I5</f>
        <v>7.1482393983453296E-2</v>
      </c>
    </row>
    <row r="8" spans="2:6" x14ac:dyDescent="0.25">
      <c r="B8" s="105" t="s">
        <v>134</v>
      </c>
      <c r="C8" s="77">
        <f>'Wybrane dane finansowe GK'!C13/'Wybrane dane finansowe GK'!C5</f>
        <v>2.2487819403173896E-2</v>
      </c>
      <c r="D8" s="77">
        <f>'Wybrane dane finansowe GK'!D13/'Wybrane dane finansowe GK'!D5</f>
        <v>5.7857781239322545E-2</v>
      </c>
      <c r="E8" s="78">
        <f>'Wybrane dane finansowe GK'!H13/'Wybrane dane finansowe GK'!H5</f>
        <v>1.5844925977563127E-2</v>
      </c>
      <c r="F8" s="106">
        <f>'Wybrane dane finansowe GK'!I13/'Wybrane dane finansowe GK'!I5</f>
        <v>3.8228508552474921E-2</v>
      </c>
    </row>
    <row r="9" spans="2:6" x14ac:dyDescent="0.25">
      <c r="B9" s="107" t="s">
        <v>135</v>
      </c>
      <c r="C9" s="79">
        <f>'Wybrane dane finansowe GK'!C13/('Wybrane dane finansowe GK'!C16-'Wybrane dane finansowe GK'!C24)</f>
        <v>1.4813491728754787E-2</v>
      </c>
      <c r="D9" s="79">
        <f>'Wybrane dane finansowe GK'!D13/('Wybrane dane finansowe GK'!D16-'Wybrane dane finansowe GK'!D24)</f>
        <v>4.0839464123882771E-2</v>
      </c>
      <c r="E9" s="80">
        <f>'Wybrane dane finansowe GK'!H13/('Wybrane dane finansowe GK'!H16-'Wybrane dane finansowe GK'!H24)</f>
        <v>2.8950628639027764E-2</v>
      </c>
      <c r="F9" s="108">
        <f>'Wybrane dane finansowe GK'!I13/('Wybrane dane finansowe GK'!I16-'Wybrane dane finansowe GK'!I24)</f>
        <v>7.0929968652268707E-2</v>
      </c>
    </row>
    <row r="10" spans="2:6" x14ac:dyDescent="0.25">
      <c r="B10" s="109" t="s">
        <v>136</v>
      </c>
      <c r="C10" s="77">
        <f>'Wybrane dane finansowe GK'!C13/'Wybrane dane finansowe GK'!C16</f>
        <v>6.9491789663586462E-3</v>
      </c>
      <c r="D10" s="77">
        <f>'Wybrane dane finansowe GK'!D13/'Wybrane dane finansowe GK'!D16</f>
        <v>1.9928339689605605E-2</v>
      </c>
      <c r="E10" s="78">
        <f>'Wybrane dane finansowe GK'!H13/'Wybrane dane finansowe GK'!H16</f>
        <v>1.3581072125667112E-2</v>
      </c>
      <c r="F10" s="106">
        <f>'Wybrane dane finansowe GK'!I13/'Wybrane dane finansowe GK'!I16</f>
        <v>3.4611534205926775E-2</v>
      </c>
    </row>
    <row r="11" spans="2:6" x14ac:dyDescent="0.25">
      <c r="B11" s="107" t="s">
        <v>137</v>
      </c>
      <c r="C11" s="79">
        <f>'Wybrane dane finansowe GK'!C18/'Wybrane dane finansowe GK'!C26</f>
        <v>1.4640214564158811</v>
      </c>
      <c r="D11" s="79">
        <f>'Wybrane dane finansowe GK'!D18/'Wybrane dane finansowe GK'!D26</f>
        <v>1.3287953032152064</v>
      </c>
      <c r="E11" s="80">
        <f>'Wybrane dane finansowe GK'!H18/'Wybrane dane finansowe GK'!H26</f>
        <v>1.4640214564158811</v>
      </c>
      <c r="F11" s="108">
        <f>'Wybrane dane finansowe GK'!I18/'Wybrane dane finansowe GK'!I26</f>
        <v>1.3287953032152064</v>
      </c>
    </row>
    <row r="12" spans="2:6" ht="15.75" thickBot="1" x14ac:dyDescent="0.3">
      <c r="B12" s="110" t="s">
        <v>138</v>
      </c>
      <c r="C12" s="111">
        <f>'Wybrane dane finansowe GK'!C24/'Wybrane dane finansowe GK'!C16</f>
        <v>0.53088852421813248</v>
      </c>
      <c r="D12" s="111">
        <f>'Wybrane dane finansowe GK'!D24/'Wybrane dane finansowe GK'!D16</f>
        <v>0.51203229236419923</v>
      </c>
      <c r="E12" s="112">
        <f>'Wybrane dane finansowe GK'!H24/'Wybrane dane finansowe GK'!H16</f>
        <v>0.53088852421813248</v>
      </c>
      <c r="F12" s="113">
        <f>'Wybrane dane finansowe GK'!I24/'Wybrane dane finansowe GK'!I16</f>
        <v>0.51203229236419923</v>
      </c>
    </row>
    <row r="13" spans="2:6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167"/>
      <c r="C3" s="84" t="s">
        <v>140</v>
      </c>
      <c r="D3" s="84" t="s">
        <v>141</v>
      </c>
      <c r="E3" s="90" t="s">
        <v>141</v>
      </c>
    </row>
    <row r="4" spans="2:5" x14ac:dyDescent="0.25">
      <c r="B4" s="168"/>
      <c r="C4" s="83" t="s">
        <v>142</v>
      </c>
      <c r="D4" s="83" t="s">
        <v>130</v>
      </c>
      <c r="E4" s="91" t="s">
        <v>143</v>
      </c>
    </row>
    <row r="5" spans="2:5" x14ac:dyDescent="0.25">
      <c r="B5" s="85">
        <v>2012</v>
      </c>
      <c r="C5" s="81">
        <v>4.1138000000000003</v>
      </c>
      <c r="D5" s="82">
        <v>4.1353999999999997</v>
      </c>
      <c r="E5" s="86">
        <v>4.1947999999999999</v>
      </c>
    </row>
    <row r="6" spans="2:5" ht="15.75" thickBot="1" x14ac:dyDescent="0.3">
      <c r="B6" s="87">
        <v>2013</v>
      </c>
      <c r="C6" s="88">
        <v>4.2163000000000004</v>
      </c>
      <c r="D6" s="88">
        <v>4.2415000000000003</v>
      </c>
      <c r="E6" s="89">
        <v>4.2230999999999996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GK</vt:lpstr>
      <vt:lpstr>Sk. spr.z cał.doch.GK</vt:lpstr>
      <vt:lpstr>Bilans GK</vt:lpstr>
      <vt:lpstr>Zest.zmian w kap.wł. GK</vt:lpstr>
      <vt:lpstr>Rach.przep.pienięż GK</vt:lpstr>
      <vt:lpstr>Wybrane dane finansowe GK</vt:lpstr>
      <vt:lpstr>Wskaźniki finansowe GK</vt:lpstr>
      <vt:lpstr>Kursy walut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2013-11-04T11:55:12Z</dcterms:created>
  <dcterms:modified xsi:type="dcterms:W3CDTF">2013-11-18T10:36:14Z</dcterms:modified>
</cp:coreProperties>
</file>